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JOBS\ACTIONAID\TENDERS FOR WORK\TENDER DOCUMENTS\"/>
    </mc:Choice>
  </mc:AlternateContent>
  <xr:revisionPtr revIDLastSave="0" documentId="13_ncr:1_{575FA991-9BAB-431A-9702-035AFA45807F}" xr6:coauthVersionLast="47" xr6:coauthVersionMax="47" xr10:uidLastSave="{00000000-0000-0000-0000-000000000000}"/>
  <bookViews>
    <workbookView xWindow="-120" yWindow="-120" windowWidth="20730" windowHeight="11040" xr2:uid="{51E0448A-7F60-487E-ACC6-B9EF16A22EC0}"/>
  </bookViews>
  <sheets>
    <sheet name="BILL NO.1- CANAL NO PRICE" sheetId="1" r:id="rId1"/>
  </sheets>
  <externalReferences>
    <externalReference r:id="rId2"/>
    <externalReference r:id="rId3"/>
    <externalReference r:id="rId4"/>
    <externalReference r:id="rId5"/>
  </externalReferences>
  <definedNames>
    <definedName name="___SUM2">#REF!</definedName>
    <definedName name="__SUM2">#REF!</definedName>
    <definedName name="_cert2">#REF!</definedName>
    <definedName name="_SUM2">#REF!</definedName>
    <definedName name="_tot1" localSheetId="0">#REF!</definedName>
    <definedName name="_tot1">#REF!</definedName>
    <definedName name="_tot10" localSheetId="0">#REF!</definedName>
    <definedName name="_tot10">#REF!</definedName>
    <definedName name="_tot11" localSheetId="0">#REF!</definedName>
    <definedName name="_tot11">#REF!</definedName>
    <definedName name="_tot12" localSheetId="0">#REF!</definedName>
    <definedName name="_tot12">#REF!</definedName>
    <definedName name="_tot2" localSheetId="0">#REF!</definedName>
    <definedName name="_tot2">#REF!</definedName>
    <definedName name="_tot3" localSheetId="0">#REF!</definedName>
    <definedName name="_tot3">#REF!</definedName>
    <definedName name="_tot4" localSheetId="0">#REF!</definedName>
    <definedName name="_tot4">#REF!</definedName>
    <definedName name="_tot5" localSheetId="0">#REF!</definedName>
    <definedName name="_tot5">#REF!</definedName>
    <definedName name="_tot6" localSheetId="0">#REF!</definedName>
    <definedName name="_tot6">#REF!</definedName>
    <definedName name="_tot7" localSheetId="0">#REF!</definedName>
    <definedName name="_tot7">#REF!</definedName>
    <definedName name="_tot8" localSheetId="0">#REF!</definedName>
    <definedName name="_tot8">#REF!</definedName>
    <definedName name="_tot9" localSheetId="0">#REF!</definedName>
    <definedName name="_tot9">#REF!</definedName>
    <definedName name="Add">#REF!</definedName>
    <definedName name="area" localSheetId="0">#REF!</definedName>
    <definedName name="area">'[1]WatUsage Req''t'!$L$33:$O$42</definedName>
    <definedName name="CERT">#REF!</definedName>
    <definedName name="cert1">#REF!</definedName>
    <definedName name="CERT2">#REF!</definedName>
    <definedName name="CERT3">#REF!</definedName>
    <definedName name="CERT4">#REF!</definedName>
    <definedName name="ChINo5" localSheetId="0">#REF!</definedName>
    <definedName name="ChINo5">#REF!</definedName>
    <definedName name="DAK">#REF!</definedName>
    <definedName name="draw">#REF!</definedName>
    <definedName name="ffdfd">#REF!</definedName>
    <definedName name="gcmjgmhgj">#REF!</definedName>
    <definedName name="gshjghjgwqe">#REF!</definedName>
    <definedName name="GT_Value" localSheetId="0">#REF!</definedName>
    <definedName name="GT_Value">#REF!</definedName>
    <definedName name="GTval_Value" localSheetId="0">#REF!</definedName>
    <definedName name="GTval_Value">#REF!</definedName>
    <definedName name="GTvar_Value" localSheetId="0">#REF!</definedName>
    <definedName name="GTvar_Value">#REF!</definedName>
    <definedName name="level" localSheetId="0">#REF!</definedName>
    <definedName name="level">'[1]Irrig. Req''t'!$T$36:$Y$45</definedName>
    <definedName name="Number" localSheetId="0">#REF!</definedName>
    <definedName name="Number">#REF!</definedName>
    <definedName name="opkggc">#REF!</definedName>
    <definedName name="pound" localSheetId="0">[2]Statement!#REF!</definedName>
    <definedName name="pound">[2]Statement!#REF!</definedName>
    <definedName name="_xlnm.Print_Area" localSheetId="0">'BILL NO.1- CANAL NO PRICE'!$A$1:$F$120</definedName>
    <definedName name="_xlnm.Print_Titles" localSheetId="0">'BILL NO.1- CANAL NO PRICE'!$1:$2</definedName>
    <definedName name="store" localSheetId="0">#REF!</definedName>
    <definedName name="store">'[1]WatUsage Req''t'!$L$19:$Q$28</definedName>
    <definedName name="SUMM" localSheetId="0">#REF!</definedName>
    <definedName name="SUMM">#REF!</definedName>
    <definedName name="SUMM1">#REF!</definedName>
    <definedName name="SUMM2">#REF!</definedName>
    <definedName name="text" localSheetId="0">#REF!</definedName>
    <definedName name="text">#REF!</definedName>
    <definedName name="that">#REF!</definedName>
    <definedName name="usd" localSheetId="0">[3]工程信息!$B$2</definedName>
    <definedName name="usd">[4]工程信息!$B$2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103" i="1"/>
  <c r="F96" i="1"/>
  <c r="F94" i="1"/>
  <c r="D102" i="1"/>
  <c r="F102" i="1" s="1"/>
  <c r="D101" i="1"/>
  <c r="F101" i="1" s="1"/>
  <c r="D89" i="1"/>
  <c r="F89" i="1" s="1"/>
  <c r="F88" i="1"/>
  <c r="F87" i="1"/>
  <c r="F86" i="1"/>
  <c r="F80" i="1"/>
  <c r="D79" i="1"/>
  <c r="F79" i="1" s="1"/>
  <c r="F72" i="1"/>
  <c r="F71" i="1"/>
  <c r="D65" i="1"/>
  <c r="D67" i="1" s="1"/>
  <c r="F67" i="1" s="1"/>
  <c r="F61" i="1"/>
  <c r="D60" i="1"/>
  <c r="F60" i="1" s="1"/>
  <c r="D58" i="1"/>
  <c r="F58" i="1" s="1"/>
  <c r="D56" i="1"/>
  <c r="F56" i="1" s="1"/>
  <c r="D55" i="1"/>
  <c r="F55" i="1" s="1"/>
  <c r="F52" i="1"/>
  <c r="D50" i="1"/>
  <c r="D54" i="1" s="1"/>
  <c r="F54" i="1" s="1"/>
  <c r="D46" i="1"/>
  <c r="F46" i="1" s="1"/>
  <c r="F35" i="1"/>
  <c r="F27" i="1"/>
  <c r="F23" i="1"/>
  <c r="F16" i="1"/>
  <c r="F15" i="1"/>
  <c r="F82" i="1" l="1"/>
  <c r="F112" i="1" s="1"/>
  <c r="D66" i="1"/>
  <c r="F66" i="1" s="1"/>
  <c r="F50" i="1"/>
  <c r="F38" i="1"/>
  <c r="F110" i="1" s="1"/>
  <c r="F65" i="1"/>
  <c r="F90" i="1"/>
  <c r="F113" i="1" s="1"/>
  <c r="F74" i="1"/>
  <c r="F111" i="1" s="1"/>
  <c r="F105" i="1"/>
  <c r="F114" i="1" s="1"/>
  <c r="F116" i="1" l="1"/>
  <c r="F117" i="1" s="1"/>
</calcChain>
</file>

<file path=xl/sharedStrings.xml><?xml version="1.0" encoding="utf-8"?>
<sst xmlns="http://schemas.openxmlformats.org/spreadsheetml/2006/main" count="225" uniqueCount="171">
  <si>
    <t>ACTIONAID WORKS</t>
  </si>
  <si>
    <t>WORKS SECTION</t>
  </si>
  <si>
    <t>BILL NO. 1</t>
  </si>
  <si>
    <t>PAGE 1 of 1</t>
  </si>
  <si>
    <t>CESMM 4</t>
  </si>
  <si>
    <t>DESCRIPTION</t>
  </si>
  <si>
    <t>UNIT</t>
  </si>
  <si>
    <t>QTY</t>
  </si>
  <si>
    <t>RATE (GH ₵)</t>
  </si>
  <si>
    <t>AMOUNT(GH ₵)</t>
  </si>
  <si>
    <t>BILL NO.1 - GENERAL ITEMS</t>
  </si>
  <si>
    <t>CONTRACTUAL REQUIREMENTS</t>
  </si>
  <si>
    <t>A110</t>
  </si>
  <si>
    <t>Performance Bond</t>
  </si>
  <si>
    <t>Sum</t>
  </si>
  <si>
    <t>Item</t>
  </si>
  <si>
    <t>A120.1</t>
  </si>
  <si>
    <t>Insurance of Works</t>
  </si>
  <si>
    <t>A120.2</t>
  </si>
  <si>
    <t>Third Party Insurance</t>
  </si>
  <si>
    <t>SPECIFIED REQUIREMENTS</t>
  </si>
  <si>
    <t>Accommodation</t>
  </si>
  <si>
    <t>Allow for Accomodation for Consultant and Contractors Site Supervisors</t>
  </si>
  <si>
    <t>Transport</t>
  </si>
  <si>
    <t>A220</t>
  </si>
  <si>
    <t>Allow for Transportation for Consultant and Contractors Site Supervisors in and around the Site during supervision works</t>
  </si>
  <si>
    <t xml:space="preserve">P.Sum </t>
  </si>
  <si>
    <t>A221.2</t>
  </si>
  <si>
    <t xml:space="preserve">Maintain and operate ER's vehicle and motor bike including fuel, repair </t>
  </si>
  <si>
    <t>P.Sum</t>
  </si>
  <si>
    <t>A 900</t>
  </si>
  <si>
    <r>
      <t xml:space="preserve">Percentage adjustment to Items </t>
    </r>
    <r>
      <rPr>
        <b/>
        <sz val="12"/>
        <rFont val="Times New Roman"/>
        <family val="1"/>
      </rPr>
      <t>A221.1, A221.2, and A240</t>
    </r>
  </si>
  <si>
    <t>%</t>
  </si>
  <si>
    <t>A 270</t>
  </si>
  <si>
    <r>
      <t xml:space="preserve">Provide progress photographs </t>
    </r>
    <r>
      <rPr>
        <b/>
        <sz val="12"/>
        <rFont val="Times New Roman"/>
        <family val="1"/>
      </rPr>
      <t>(set of six)</t>
    </r>
  </si>
  <si>
    <t>Set</t>
  </si>
  <si>
    <t>Testings of Materials</t>
  </si>
  <si>
    <t>A250</t>
  </si>
  <si>
    <t>Provide for material site investigation, off-site testing at approved centres,charges, transport and testing Certificate</t>
  </si>
  <si>
    <t>A260</t>
  </si>
  <si>
    <t>Testing of the works: compaction test, Concrete compressive strength test, slump test etc</t>
  </si>
  <si>
    <t>METHOD-RELATED CHARGES CHARGES</t>
  </si>
  <si>
    <t>A323</t>
  </si>
  <si>
    <t>Security at site and project for the project duration</t>
  </si>
  <si>
    <t>Month</t>
  </si>
  <si>
    <t>A327</t>
  </si>
  <si>
    <r>
      <t xml:space="preserve">Allow for all cost in connection with first aid and Medical Services. </t>
    </r>
    <r>
      <rPr>
        <b/>
        <sz val="12"/>
        <color theme="1"/>
        <rFont val="Times New Roman"/>
        <family val="1"/>
      </rPr>
      <t>(Health and Safety)</t>
    </r>
  </si>
  <si>
    <t xml:space="preserve">Temporary Works </t>
  </si>
  <si>
    <t>A359.1</t>
  </si>
  <si>
    <t>Provide &amp; install Project sign post indicating Contract Name, Contractor, Source of Funding and Supervising Agency as per ER's instructions</t>
  </si>
  <si>
    <t>Nr.</t>
  </si>
  <si>
    <t>A359.2</t>
  </si>
  <si>
    <t>Mobilization and Demobilization</t>
  </si>
  <si>
    <t>PROVISIONAL SUMS</t>
  </si>
  <si>
    <t>Provisional Sums - Defined Work</t>
  </si>
  <si>
    <t>A420.1</t>
  </si>
  <si>
    <t>Provide for works control and setting out of the works</t>
  </si>
  <si>
    <t>A420.2</t>
  </si>
  <si>
    <t>Provide for the Organisation of Water User Association and basic training on facility usage</t>
  </si>
  <si>
    <t>A420.3</t>
  </si>
  <si>
    <t>Allow for Environmental Provisions</t>
  </si>
  <si>
    <t>A420.4</t>
  </si>
  <si>
    <r>
      <t xml:space="preserve">Percentage adjustment to Items </t>
    </r>
    <r>
      <rPr>
        <b/>
        <sz val="12"/>
        <rFont val="Times New Roman"/>
        <family val="1"/>
      </rPr>
      <t>A420.1 and A420.2</t>
    </r>
  </si>
  <si>
    <t>Carried to Summary</t>
  </si>
  <si>
    <t xml:space="preserve">DEVELOPMENT OF 2HA IRRIGABLE AREA </t>
  </si>
  <si>
    <t>CESMM4 CODE</t>
  </si>
  <si>
    <t>ITEM DESCRIPTION</t>
  </si>
  <si>
    <t>RATE  ( GH ₵ )</t>
  </si>
  <si>
    <t>AMOUNT  (GH ₵)</t>
  </si>
  <si>
    <t>BILL NO. 2: IRRIGABLE AREA DEVELOPMENT 2Ha</t>
  </si>
  <si>
    <t>Main Canal and Laterals</t>
  </si>
  <si>
    <t>CANAL: Open Section (2500x200 = 2Ha)</t>
  </si>
  <si>
    <t>D</t>
  </si>
  <si>
    <t>SITE CLEARANCE</t>
  </si>
  <si>
    <t>D100</t>
  </si>
  <si>
    <t>Clear land strips along the canals alignment of all vegetation.</t>
  </si>
  <si>
    <t>ha</t>
  </si>
  <si>
    <t>E</t>
  </si>
  <si>
    <t>EARTHWORKS</t>
  </si>
  <si>
    <t xml:space="preserve">General Excavation of an approved Clay material from  Borrowed pit and stockpile.  </t>
  </si>
  <si>
    <t>E400</t>
  </si>
  <si>
    <t>Excavate from borrow pit and stockpile</t>
  </si>
  <si>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3</t>
    </r>
  </si>
  <si>
    <t>General Excavation</t>
  </si>
  <si>
    <t>E410</t>
  </si>
  <si>
    <t>Strip reservation width not exceeding 100 mm deep and dispose off</t>
  </si>
  <si>
    <t>Filling and Filling Ancillaries</t>
  </si>
  <si>
    <t>E625</t>
  </si>
  <si>
    <t>Provide approved Clay material from borrow pit stockpile other than topsoil or rock spread, water and compact in layers less than 200mm thick to 95% Proctor MDD for embankment formation</t>
  </si>
  <si>
    <t>E721</t>
  </si>
  <si>
    <t>Scarify canal section to receive fill material</t>
  </si>
  <si>
    <r>
      <t>m</t>
    </r>
    <r>
      <rPr>
        <vertAlign val="superscript"/>
        <sz val="12"/>
        <rFont val="Times New Roman"/>
        <family val="1"/>
      </rPr>
      <t>2</t>
    </r>
  </si>
  <si>
    <t>E900</t>
  </si>
  <si>
    <t>Haul from approved location of fill material (0-5km)</t>
  </si>
  <si>
    <t>m³-km</t>
  </si>
  <si>
    <t xml:space="preserve">Excavation for Cuttings other than topsoil, rock or artificial hard material </t>
  </si>
  <si>
    <t>E220</t>
  </si>
  <si>
    <t>Excavate to form canal and stockpile excavated material for reuse</t>
  </si>
  <si>
    <t>E615</t>
  </si>
  <si>
    <t>Provide and place Sand bedding 50mm thick</t>
  </si>
  <si>
    <t>E621</t>
  </si>
  <si>
    <t>Place excavated material, spread, water and compact to form interceptor drain embankment</t>
  </si>
  <si>
    <t>F</t>
  </si>
  <si>
    <t>IN-SITU CONCRETE</t>
  </si>
  <si>
    <t xml:space="preserve">Provision of Concrete </t>
  </si>
  <si>
    <t>F142</t>
  </si>
  <si>
    <t>Design Mix; grade C25/ 30 cement to BS 12 or BS 146, 20mm aggregate; minimum cement content 300kg/m3</t>
  </si>
  <si>
    <t>F900.2</t>
  </si>
  <si>
    <t>Haulage of fine aggregates for concrete (0-100km)</t>
  </si>
  <si>
    <t>F900.3</t>
  </si>
  <si>
    <t>Placing of Concrete</t>
  </si>
  <si>
    <t>m3</t>
  </si>
  <si>
    <t>G</t>
  </si>
  <si>
    <t>CONCRETE ANCILLARIES</t>
  </si>
  <si>
    <t>Formwork fair finish plain vertical</t>
  </si>
  <si>
    <t>G241</t>
  </si>
  <si>
    <t>Width; 0.4-1.22m for Canal concrete slabs</t>
  </si>
  <si>
    <t>G620</t>
  </si>
  <si>
    <t>Expansion Joints in slabs, 20mm wide sprayed with primer and sealed with approved mastic sealing compound</t>
  </si>
  <si>
    <t>Sub-total - Canal and Lateral Reconstruction, Carried to Summary</t>
  </si>
  <si>
    <t>DRAINAGE SYSTEM ( Main Drain = 200m, Catchment drain =200m)</t>
  </si>
  <si>
    <t xml:space="preserve">Excavation Ancillaries; Materials other than topsoil, rock or artificial hard material </t>
  </si>
  <si>
    <t>E512</t>
  </si>
  <si>
    <t xml:space="preserve">Excavate and profile to form a trapezoidal main drain, base width of 3m, depth of 1.1m and slope 1V:1H,  and dispose off site </t>
  </si>
  <si>
    <t>E512.1</t>
  </si>
  <si>
    <t xml:space="preserve">Excavate and profile to form a trapezoidal cut-off drain, base width of 3m, depth of 1m and slope 1V:1H,  and dispose off site </t>
  </si>
  <si>
    <t>m</t>
  </si>
  <si>
    <t>DRAINAGE SUMMARY</t>
  </si>
  <si>
    <t>STRUCTURES</t>
  </si>
  <si>
    <t>K400.1</t>
  </si>
  <si>
    <t>Road culverts</t>
  </si>
  <si>
    <t>Nr</t>
  </si>
  <si>
    <t>K400.2</t>
  </si>
  <si>
    <t>Drop structures</t>
  </si>
  <si>
    <t>K400.3</t>
  </si>
  <si>
    <t>Drainage Culverts</t>
  </si>
  <si>
    <t>X225</t>
  </si>
  <si>
    <t>Lateral canal headgate structures</t>
  </si>
  <si>
    <t>X225.1</t>
  </si>
  <si>
    <t>Provide and install ARMCO gates</t>
  </si>
  <si>
    <t>SUB-TOTAL STRUCTURES</t>
  </si>
  <si>
    <t>LAND DEVELOPMENT (2HA)</t>
  </si>
  <si>
    <t>DEMOLITION AND SITE CLEARANCE</t>
  </si>
  <si>
    <t>D110</t>
  </si>
  <si>
    <t>Clear irrigable area of bushes and small trees of girth up to 500mm and dispose off site</t>
  </si>
  <si>
    <t>Ha</t>
  </si>
  <si>
    <t>Fell and uproot / de-stump undesirable trees, backfill holes with approve material and dispose away from site de-stumped trees,</t>
  </si>
  <si>
    <t>D210</t>
  </si>
  <si>
    <t xml:space="preserve">Girth: 500 - 1500mm </t>
  </si>
  <si>
    <t>D220</t>
  </si>
  <si>
    <t xml:space="preserve">Girth: 1500 - 2400mm </t>
  </si>
  <si>
    <t>Excavation Ancilliaries</t>
  </si>
  <si>
    <t>E521</t>
  </si>
  <si>
    <t>Double plough and harrow irrigable area.</t>
  </si>
  <si>
    <t>E521.1</t>
  </si>
  <si>
    <t>Chisel Plough irrigable area</t>
  </si>
  <si>
    <t>E521.2</t>
  </si>
  <si>
    <t>Fencing of Irrigable Area</t>
  </si>
  <si>
    <t>SUB-TOTAL LAND DEVELOPMENT</t>
  </si>
  <si>
    <t>SUMMARY</t>
  </si>
  <si>
    <t>PRELIMINARIES</t>
  </si>
  <si>
    <t>MAIN CANAL AND LATERALS</t>
  </si>
  <si>
    <t>DRAINAGE</t>
  </si>
  <si>
    <t>LAND DEVELOPMENT WORKS</t>
  </si>
  <si>
    <t>TOTAL CARRIED TO GRAND SUMMARY</t>
  </si>
  <si>
    <t>A</t>
  </si>
  <si>
    <t>B</t>
  </si>
  <si>
    <t>C</t>
  </si>
  <si>
    <t>Subtotal Works</t>
  </si>
  <si>
    <t>PHYSICAL CONTINGENCY 5%</t>
  </si>
  <si>
    <t>P.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</si>
</sst>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155">
    <xf numFmtId="0" fontId="0" fillId="0" borderId="0" xfId="0"/>
    <xf numFmtId="0" fontId="5" fillId="0" borderId="4" xfId="2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0" fillId="0" borderId="0" xfId="3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 vertical="center"/>
    </xf>
    <xf numFmtId="164" fontId="8" fillId="0" borderId="10" xfId="3" applyFont="1" applyBorder="1" applyAlignment="1">
      <alignment horizontal="center" vertical="center"/>
    </xf>
    <xf numFmtId="164" fontId="8" fillId="0" borderId="11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3" fontId="10" fillId="0" borderId="0" xfId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3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9" fontId="8" fillId="0" borderId="10" xfId="3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3" fontId="11" fillId="0" borderId="10" xfId="4" applyNumberFormat="1" applyFont="1" applyBorder="1" applyAlignment="1">
      <alignment horizontal="center"/>
    </xf>
    <xf numFmtId="164" fontId="8" fillId="0" borderId="10" xfId="3" applyFont="1" applyBorder="1" applyAlignment="1"/>
    <xf numFmtId="164" fontId="8" fillId="0" borderId="11" xfId="3" applyFont="1" applyBorder="1" applyAlignment="1">
      <alignment horizontal="center"/>
    </xf>
    <xf numFmtId="0" fontId="8" fillId="0" borderId="10" xfId="3" applyNumberFormat="1" applyFont="1" applyBorder="1" applyAlignment="1">
      <alignment horizontal="center" vertical="center"/>
    </xf>
    <xf numFmtId="164" fontId="11" fillId="0" borderId="9" xfId="3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3" fontId="0" fillId="0" borderId="0" xfId="5" applyFont="1" applyBorder="1" applyAlignment="1">
      <alignment vertical="center"/>
    </xf>
    <xf numFmtId="164" fontId="8" fillId="0" borderId="9" xfId="3" applyFont="1" applyBorder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0" fontId="13" fillId="0" borderId="10" xfId="0" applyFont="1" applyBorder="1" applyAlignment="1">
      <alignment vertical="center" wrapText="1"/>
    </xf>
    <xf numFmtId="164" fontId="8" fillId="0" borderId="10" xfId="3" applyFont="1" applyFill="1" applyBorder="1" applyAlignment="1">
      <alignment horizontal="center" vertical="center"/>
    </xf>
    <xf numFmtId="164" fontId="8" fillId="0" borderId="11" xfId="3" applyFont="1" applyFill="1" applyBorder="1" applyAlignment="1">
      <alignment horizontal="center" vertical="center"/>
    </xf>
    <xf numFmtId="9" fontId="8" fillId="0" borderId="10" xfId="3" applyNumberFormat="1" applyFont="1" applyBorder="1" applyAlignment="1">
      <alignment horizontal="center" vertical="center"/>
    </xf>
    <xf numFmtId="165" fontId="14" fillId="2" borderId="0" xfId="0" applyNumberFormat="1" applyFont="1" applyFill="1" applyAlignment="1">
      <alignment horizontal="center" wrapText="1"/>
    </xf>
    <xf numFmtId="4" fontId="15" fillId="2" borderId="0" xfId="0" applyNumberFormat="1" applyFont="1" applyFill="1" applyAlignment="1">
      <alignment horizontal="center" wrapText="1"/>
    </xf>
    <xf numFmtId="164" fontId="2" fillId="0" borderId="0" xfId="3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 wrapText="1"/>
    </xf>
    <xf numFmtId="164" fontId="3" fillId="0" borderId="14" xfId="3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 wrapText="1"/>
    </xf>
    <xf numFmtId="164" fontId="0" fillId="0" borderId="0" xfId="3" applyFont="1" applyAlignment="1">
      <alignment vertical="center"/>
    </xf>
    <xf numFmtId="4" fontId="17" fillId="0" borderId="0" xfId="0" applyNumberFormat="1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left" vertical="center" wrapText="1"/>
    </xf>
    <xf numFmtId="43" fontId="5" fillId="0" borderId="8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43" fontId="3" fillId="0" borderId="21" xfId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43" fontId="5" fillId="0" borderId="22" xfId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3" fontId="3" fillId="0" borderId="10" xfId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1" fontId="3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164" fontId="3" fillId="0" borderId="10" xfId="3" applyFont="1" applyFill="1" applyBorder="1" applyAlignment="1">
      <alignment vertical="center"/>
    </xf>
    <xf numFmtId="164" fontId="8" fillId="0" borderId="10" xfId="3" applyFont="1" applyFill="1" applyBorder="1" applyAlignment="1">
      <alignment vertical="center"/>
    </xf>
    <xf numFmtId="164" fontId="3" fillId="0" borderId="11" xfId="3" applyFont="1" applyFill="1" applyBorder="1" applyAlignment="1">
      <alignment vertical="center"/>
    </xf>
    <xf numFmtId="4" fontId="17" fillId="4" borderId="0" xfId="0" applyNumberFormat="1" applyFont="1" applyFill="1" applyAlignment="1">
      <alignment vertical="center" wrapText="1"/>
    </xf>
    <xf numFmtId="4" fontId="17" fillId="5" borderId="0" xfId="0" applyNumberFormat="1" applyFont="1" applyFill="1" applyAlignment="1">
      <alignment vertical="center" wrapText="1"/>
    </xf>
    <xf numFmtId="43" fontId="11" fillId="0" borderId="10" xfId="5" applyFont="1" applyFill="1" applyBorder="1" applyAlignment="1">
      <alignment horizontal="left" vertical="center" wrapText="1"/>
    </xf>
    <xf numFmtId="164" fontId="8" fillId="0" borderId="11" xfId="3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64" fontId="11" fillId="0" borderId="10" xfId="3" applyFont="1" applyFill="1" applyBorder="1" applyAlignment="1">
      <alignment vertical="center"/>
    </xf>
    <xf numFmtId="164" fontId="8" fillId="0" borderId="11" xfId="3" applyFont="1" applyFill="1" applyBorder="1" applyAlignment="1">
      <alignment vertical="center"/>
    </xf>
    <xf numFmtId="43" fontId="0" fillId="0" borderId="0" xfId="5" applyFont="1" applyAlignment="1">
      <alignment vertical="center"/>
    </xf>
    <xf numFmtId="11" fontId="11" fillId="0" borderId="10" xfId="0" applyNumberFormat="1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164" fontId="8" fillId="6" borderId="10" xfId="3" applyFont="1" applyFill="1" applyBorder="1" applyAlignment="1">
      <alignment vertical="center"/>
    </xf>
    <xf numFmtId="164" fontId="19" fillId="6" borderId="10" xfId="3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64" fontId="3" fillId="0" borderId="11" xfId="3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/>
    </xf>
    <xf numFmtId="43" fontId="8" fillId="0" borderId="10" xfId="1" applyFont="1" applyFill="1" applyBorder="1" applyAlignment="1">
      <alignment vertical="center"/>
    </xf>
    <xf numFmtId="43" fontId="11" fillId="0" borderId="11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3" fontId="1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43" fontId="5" fillId="0" borderId="11" xfId="1" applyFont="1" applyBorder="1" applyAlignment="1">
      <alignment horizontal="left" vertical="center" wrapText="1"/>
    </xf>
    <xf numFmtId="43" fontId="11" fillId="0" borderId="10" xfId="5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43" fontId="3" fillId="0" borderId="11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43" fontId="3" fillId="0" borderId="24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43" fontId="11" fillId="0" borderId="10" xfId="1" applyFont="1" applyBorder="1" applyAlignment="1">
      <alignment vertical="center"/>
    </xf>
    <xf numFmtId="0" fontId="8" fillId="0" borderId="10" xfId="6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5" fontId="11" fillId="0" borderId="10" xfId="1" applyNumberFormat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43" fontId="11" fillId="0" borderId="25" xfId="1" applyFont="1" applyBorder="1" applyAlignment="1">
      <alignment horizontal="center" vertical="center"/>
    </xf>
    <xf numFmtId="43" fontId="11" fillId="0" borderId="25" xfId="1" applyFont="1" applyBorder="1" applyAlignment="1">
      <alignment vertical="center"/>
    </xf>
    <xf numFmtId="43" fontId="11" fillId="0" borderId="26" xfId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3" fontId="8" fillId="0" borderId="23" xfId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right" vertical="center"/>
    </xf>
    <xf numFmtId="43" fontId="8" fillId="0" borderId="10" xfId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43" fontId="8" fillId="0" borderId="11" xfId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43" fontId="8" fillId="0" borderId="11" xfId="1" applyFont="1" applyFill="1" applyBorder="1" applyAlignment="1">
      <alignment horizontal="right" vertical="center"/>
    </xf>
    <xf numFmtId="43" fontId="11" fillId="0" borderId="11" xfId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11" fillId="0" borderId="2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5" fillId="0" borderId="29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7" fillId="3" borderId="0" xfId="0" applyNumberFormat="1" applyFont="1" applyFill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3" fontId="5" fillId="3" borderId="30" xfId="1" applyFont="1" applyFill="1" applyBorder="1" applyAlignment="1">
      <alignment horizontal="center" vertical="center" wrapText="1"/>
    </xf>
  </cellXfs>
  <cellStyles count="7">
    <cellStyle name="Comma" xfId="1" builtinId="3"/>
    <cellStyle name="Comma 14" xfId="4" xr:uid="{61CBE042-DC07-466D-869B-724A10A06659}"/>
    <cellStyle name="Comma 2" xfId="3" xr:uid="{56DF2F57-9821-49D3-8263-153B6817720B}"/>
    <cellStyle name="Comma 2 2" xfId="5" xr:uid="{D70A46EE-ECA9-4D3E-A76F-3EC5DFD5B15D}"/>
    <cellStyle name="Normal" xfId="0" builtinId="0"/>
    <cellStyle name="Normal 5" xfId="6" xr:uid="{31DD935F-1950-4F72-8887-4CE052BB29DD}"/>
    <cellStyle name="Normal 6" xfId="2" xr:uid="{896C9E5C-CC0E-495E-AAC5-B231C3F71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IDA%20WA%20OFFICE\GIDA%20WORKS\Kaleo-Bakpeng\kaleo\Reservoir%20Analysis%20&amp;%20quantities_%20Final@Full%20Supply%20Level%20EL%20286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JH\AppData\Local\Microsoft\Windows\Temporary%20Internet%20Files\Content.Outlook\RZ9A2AW7\Users\Abednego\AppData\Roaming\Microsoft\Excel\BLESSEDFIELD%20CERT%203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1830;&#21153;&#25253;&#20215;0728\2%20&#21152;&#32435;&#27491;&#26412;%20GJSL--2007\data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&#26700;&#38754;/&#21830;&#21153;&#25253;&#20215;0728/2%20&#21152;&#32435;&#27491;&#26412;%20GJSL--2007/data/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LLWAY CALC'N"/>
      <sheetName val="WatUsage Req't"/>
      <sheetName val="spillway profile"/>
      <sheetName val="Rainfall"/>
      <sheetName val="P Val'n"/>
      <sheetName val="BOQ"/>
      <sheetName val="Embk volumes "/>
      <sheetName val="Irrig. Req't"/>
    </sheetNames>
    <sheetDataSet>
      <sheetData sheetId="0"/>
      <sheetData sheetId="1">
        <row r="19">
          <cell r="L19">
            <v>264.5</v>
          </cell>
          <cell r="M19">
            <v>1878.23</v>
          </cell>
          <cell r="N19">
            <v>0</v>
          </cell>
          <cell r="O19">
            <v>265</v>
          </cell>
          <cell r="P19">
            <v>13869.03</v>
          </cell>
          <cell r="Q19">
            <v>3936.8150000000001</v>
          </cell>
        </row>
        <row r="20">
          <cell r="L20">
            <v>265</v>
          </cell>
          <cell r="M20">
            <v>13869.03</v>
          </cell>
          <cell r="N20">
            <v>3936.8150000000001</v>
          </cell>
          <cell r="O20">
            <v>265.5</v>
          </cell>
          <cell r="P20">
            <v>30308.33</v>
          </cell>
          <cell r="Q20">
            <v>14981.155000000001</v>
          </cell>
        </row>
        <row r="21">
          <cell r="L21">
            <v>265.5</v>
          </cell>
          <cell r="M21">
            <v>30308.33</v>
          </cell>
          <cell r="N21">
            <v>14981.155000000001</v>
          </cell>
          <cell r="O21">
            <v>266</v>
          </cell>
          <cell r="P21">
            <v>55463.96</v>
          </cell>
          <cell r="Q21">
            <v>36424.227500000001</v>
          </cell>
        </row>
        <row r="22">
          <cell r="L22">
            <v>266</v>
          </cell>
          <cell r="M22">
            <v>55463.96</v>
          </cell>
          <cell r="N22">
            <v>36424.227500000001</v>
          </cell>
          <cell r="O22">
            <v>266.5</v>
          </cell>
          <cell r="P22">
            <v>86989.4</v>
          </cell>
          <cell r="Q22">
            <v>72037.567500000005</v>
          </cell>
        </row>
        <row r="23">
          <cell r="L23">
            <v>266.5</v>
          </cell>
          <cell r="M23">
            <v>86989.4</v>
          </cell>
          <cell r="N23">
            <v>72037.567500000005</v>
          </cell>
          <cell r="O23">
            <v>267</v>
          </cell>
          <cell r="P23">
            <v>115431.19</v>
          </cell>
          <cell r="Q23">
            <v>122642.715</v>
          </cell>
        </row>
        <row r="24">
          <cell r="L24">
            <v>267</v>
          </cell>
          <cell r="M24">
            <v>115431.19</v>
          </cell>
          <cell r="N24">
            <v>122642.715</v>
          </cell>
          <cell r="O24">
            <v>267.5</v>
          </cell>
          <cell r="P24">
            <v>140408.59</v>
          </cell>
          <cell r="Q24">
            <v>186602.66</v>
          </cell>
        </row>
        <row r="25">
          <cell r="L25">
            <v>267.5</v>
          </cell>
          <cell r="M25">
            <v>140408.59</v>
          </cell>
          <cell r="N25">
            <v>186602.66</v>
          </cell>
          <cell r="O25">
            <v>268</v>
          </cell>
          <cell r="P25">
            <v>170226.21</v>
          </cell>
          <cell r="Q25">
            <v>264261.36</v>
          </cell>
        </row>
        <row r="26">
          <cell r="L26">
            <v>268</v>
          </cell>
          <cell r="M26">
            <v>170226.21</v>
          </cell>
          <cell r="N26">
            <v>264261.36</v>
          </cell>
          <cell r="O26">
            <v>268.5</v>
          </cell>
          <cell r="P26">
            <v>190964.64</v>
          </cell>
          <cell r="Q26">
            <v>354559.07250000001</v>
          </cell>
        </row>
        <row r="27">
          <cell r="L27">
            <v>268.5</v>
          </cell>
          <cell r="M27">
            <v>190964.64</v>
          </cell>
          <cell r="N27">
            <v>354559.07250000001</v>
          </cell>
          <cell r="O27">
            <v>269</v>
          </cell>
          <cell r="P27">
            <v>0</v>
          </cell>
          <cell r="Q27">
            <v>402300.23250000004</v>
          </cell>
        </row>
        <row r="28">
          <cell r="L28">
            <v>269</v>
          </cell>
          <cell r="M28">
            <v>0</v>
          </cell>
          <cell r="N28">
            <v>402300.23250000004</v>
          </cell>
          <cell r="P28">
            <v>0</v>
          </cell>
          <cell r="Q28">
            <v>0</v>
          </cell>
        </row>
        <row r="33">
          <cell r="L33">
            <v>0</v>
          </cell>
          <cell r="M33">
            <v>1878.23</v>
          </cell>
          <cell r="N33">
            <v>3936.8150000000001</v>
          </cell>
          <cell r="O33">
            <v>13869.03</v>
          </cell>
        </row>
        <row r="34">
          <cell r="L34">
            <v>3936.8150000000001</v>
          </cell>
          <cell r="M34">
            <v>13869.03</v>
          </cell>
          <cell r="N34">
            <v>14981.155000000001</v>
          </cell>
          <cell r="O34">
            <v>30308.33</v>
          </cell>
        </row>
        <row r="35">
          <cell r="L35">
            <v>14981.155000000001</v>
          </cell>
          <cell r="M35">
            <v>30308.33</v>
          </cell>
          <cell r="N35">
            <v>36424.227500000001</v>
          </cell>
          <cell r="O35">
            <v>55463.96</v>
          </cell>
        </row>
        <row r="36">
          <cell r="L36">
            <v>36424.227500000001</v>
          </cell>
          <cell r="M36">
            <v>55463.96</v>
          </cell>
          <cell r="N36">
            <v>72037.567500000005</v>
          </cell>
          <cell r="O36">
            <v>86989.4</v>
          </cell>
        </row>
        <row r="37">
          <cell r="L37">
            <v>72037.567500000005</v>
          </cell>
          <cell r="M37">
            <v>86989.4</v>
          </cell>
          <cell r="N37">
            <v>122642.715</v>
          </cell>
          <cell r="O37">
            <v>115431.19</v>
          </cell>
        </row>
        <row r="38">
          <cell r="L38">
            <v>122642.715</v>
          </cell>
          <cell r="M38">
            <v>115431.19</v>
          </cell>
          <cell r="N38">
            <v>186602.66</v>
          </cell>
          <cell r="O38">
            <v>140408.59</v>
          </cell>
        </row>
        <row r="39">
          <cell r="L39">
            <v>186602.66</v>
          </cell>
          <cell r="M39">
            <v>140408.59</v>
          </cell>
          <cell r="N39">
            <v>264261.36</v>
          </cell>
          <cell r="O39">
            <v>170226.21</v>
          </cell>
        </row>
        <row r="40">
          <cell r="L40">
            <v>264261.36</v>
          </cell>
          <cell r="M40">
            <v>170226.21</v>
          </cell>
          <cell r="N40">
            <v>354559.07250000001</v>
          </cell>
          <cell r="O40">
            <v>190964.64</v>
          </cell>
        </row>
        <row r="41">
          <cell r="L41">
            <v>354559.07250000001</v>
          </cell>
          <cell r="M41">
            <v>190964.64</v>
          </cell>
          <cell r="N41">
            <v>402300.23250000004</v>
          </cell>
          <cell r="O41">
            <v>0</v>
          </cell>
        </row>
        <row r="42">
          <cell r="L42">
            <v>402300.23250000004</v>
          </cell>
          <cell r="M42">
            <v>0</v>
          </cell>
          <cell r="N42">
            <v>0</v>
          </cell>
          <cell r="O42">
            <v>0</v>
          </cell>
        </row>
      </sheetData>
      <sheetData sheetId="2">
        <row r="21">
          <cell r="E21">
            <v>750.00000000002842</v>
          </cell>
        </row>
      </sheetData>
      <sheetData sheetId="3"/>
      <sheetData sheetId="4"/>
      <sheetData sheetId="5"/>
      <sheetData sheetId="6">
        <row r="6">
          <cell r="K6">
            <v>3904.9354019177426</v>
          </cell>
        </row>
      </sheetData>
      <sheetData sheetId="7">
        <row r="36">
          <cell r="T36">
            <v>0</v>
          </cell>
          <cell r="U36">
            <v>264.5</v>
          </cell>
          <cell r="V36">
            <v>1878.23</v>
          </cell>
          <cell r="W36">
            <v>3936.8150000000001</v>
          </cell>
          <cell r="X36">
            <v>265</v>
          </cell>
          <cell r="Y36">
            <v>13869.03</v>
          </cell>
        </row>
        <row r="37">
          <cell r="T37">
            <v>3936.8150000000001</v>
          </cell>
          <cell r="U37">
            <v>265</v>
          </cell>
          <cell r="V37">
            <v>13869.03</v>
          </cell>
          <cell r="W37">
            <v>14981.155000000001</v>
          </cell>
          <cell r="X37">
            <v>265.5</v>
          </cell>
          <cell r="Y37">
            <v>30308.33</v>
          </cell>
        </row>
        <row r="38">
          <cell r="T38">
            <v>14981.155000000001</v>
          </cell>
          <cell r="U38">
            <v>265.5</v>
          </cell>
          <cell r="V38">
            <v>30308.33</v>
          </cell>
          <cell r="W38">
            <v>36424.227500000001</v>
          </cell>
          <cell r="X38">
            <v>266</v>
          </cell>
          <cell r="Y38">
            <v>55463.96</v>
          </cell>
        </row>
        <row r="39">
          <cell r="T39">
            <v>36424.227500000001</v>
          </cell>
          <cell r="U39">
            <v>266</v>
          </cell>
          <cell r="V39">
            <v>55463.96</v>
          </cell>
          <cell r="W39">
            <v>72037.567500000005</v>
          </cell>
          <cell r="X39">
            <v>266.5</v>
          </cell>
          <cell r="Y39">
            <v>86989.4</v>
          </cell>
        </row>
        <row r="40">
          <cell r="T40">
            <v>72037.567500000005</v>
          </cell>
          <cell r="U40">
            <v>266.5</v>
          </cell>
          <cell r="V40">
            <v>86989.4</v>
          </cell>
          <cell r="W40">
            <v>122642.715</v>
          </cell>
          <cell r="X40">
            <v>267</v>
          </cell>
          <cell r="Y40">
            <v>115431.19</v>
          </cell>
        </row>
        <row r="41">
          <cell r="T41">
            <v>122642.715</v>
          </cell>
          <cell r="U41">
            <v>267</v>
          </cell>
          <cell r="V41">
            <v>115431.19</v>
          </cell>
          <cell r="W41">
            <v>186602.66</v>
          </cell>
          <cell r="X41">
            <v>267.5</v>
          </cell>
          <cell r="Y41">
            <v>140408.59</v>
          </cell>
        </row>
        <row r="42">
          <cell r="T42">
            <v>186602.66</v>
          </cell>
          <cell r="U42">
            <v>267.5</v>
          </cell>
          <cell r="V42">
            <v>140408.59</v>
          </cell>
          <cell r="W42">
            <v>264261.36</v>
          </cell>
          <cell r="X42">
            <v>268</v>
          </cell>
          <cell r="Y42">
            <v>170226.21</v>
          </cell>
        </row>
        <row r="43">
          <cell r="T43">
            <v>264261.36</v>
          </cell>
          <cell r="U43">
            <v>268</v>
          </cell>
          <cell r="V43">
            <v>170226.21</v>
          </cell>
          <cell r="W43">
            <v>354559.07250000001</v>
          </cell>
          <cell r="X43">
            <v>268.5</v>
          </cell>
          <cell r="Y43">
            <v>190964.64</v>
          </cell>
        </row>
        <row r="44">
          <cell r="T44">
            <v>354559.07250000001</v>
          </cell>
          <cell r="U44">
            <v>268.5</v>
          </cell>
          <cell r="V44">
            <v>190964.64</v>
          </cell>
          <cell r="W44">
            <v>402300.23250000004</v>
          </cell>
          <cell r="X44">
            <v>269</v>
          </cell>
          <cell r="Y44">
            <v>0</v>
          </cell>
        </row>
        <row r="45">
          <cell r="T45">
            <v>402300.23250000004</v>
          </cell>
          <cell r="U45">
            <v>269</v>
          </cell>
          <cell r="V45">
            <v>0</v>
          </cell>
          <cell r="W45">
            <v>0</v>
          </cell>
          <cell r="Y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"/>
      <sheetName val="Info sheet"/>
      <sheetName val="PRELI"/>
      <sheetName val="GWCL"/>
      <sheetName val="variation"/>
      <sheetName val="summary to statement"/>
      <sheetName val="MOB ADVANCE REPAYMENT"/>
      <sheetName val="MoS"/>
      <sheetName val="DWK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额组合"/>
      <sheetName val="定额信息"/>
      <sheetName val="工程信息"/>
      <sheetName val="BOQ"/>
      <sheetName val="单价模板"/>
      <sheetName val="单价分析表"/>
      <sheetName val="工料分析"/>
      <sheetName val="机械费分析"/>
      <sheetName val="资金流分析"/>
      <sheetName val="97材料库"/>
      <sheetName val="97台时库"/>
      <sheetName val="单价构成"/>
      <sheetName val="级配表"/>
      <sheetName val="单价模板 (备份)"/>
    </sheetNames>
    <sheetDataSet>
      <sheetData sheetId="0"/>
      <sheetData sheetId="1"/>
      <sheetData sheetId="2">
        <row r="2">
          <cell r="B2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额组合"/>
      <sheetName val="定额信息"/>
      <sheetName val="工程信息"/>
      <sheetName val="BOQ"/>
      <sheetName val="单价模板"/>
      <sheetName val="单价分析表"/>
      <sheetName val="工料分析"/>
      <sheetName val="机械费分析"/>
      <sheetName val="资金流分析"/>
      <sheetName val="97材料库"/>
      <sheetName val="97台时库"/>
      <sheetName val="单价构成"/>
      <sheetName val="级配表"/>
      <sheetName val="单价模板 (备份)"/>
    </sheetNames>
    <sheetDataSet>
      <sheetData sheetId="0"/>
      <sheetData sheetId="1"/>
      <sheetData sheetId="2">
        <row r="2">
          <cell r="B2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8176-C60F-4A13-9785-BAEAB712F6CA}">
  <sheetPr>
    <pageSetUpPr fitToPage="1"/>
  </sheetPr>
  <dimension ref="A1:J117"/>
  <sheetViews>
    <sheetView tabSelected="1" view="pageBreakPreview" zoomScaleNormal="100" zoomScaleSheetLayoutView="100" workbookViewId="0">
      <selection activeCell="E11" sqref="E11"/>
    </sheetView>
  </sheetViews>
  <sheetFormatPr defaultColWidth="8.7109375" defaultRowHeight="15.75" x14ac:dyDescent="0.25"/>
  <cols>
    <col min="1" max="1" width="12.7109375" style="132" customWidth="1"/>
    <col min="2" max="2" width="68.42578125" style="132" customWidth="1"/>
    <col min="3" max="3" width="8.140625" style="133" customWidth="1"/>
    <col min="4" max="4" width="13.85546875" style="133" customWidth="1"/>
    <col min="5" max="5" width="15.5703125" style="133" customWidth="1"/>
    <col min="6" max="6" width="21.85546875" style="133" customWidth="1"/>
    <col min="7" max="7" width="12.7109375" style="81" customWidth="1"/>
    <col min="8" max="8" width="14.85546875" style="15" customWidth="1"/>
    <col min="9" max="9" width="11.28515625" style="15" customWidth="1"/>
    <col min="10" max="10" width="14" style="15" customWidth="1"/>
    <col min="11" max="16384" width="8.7109375" style="15"/>
  </cols>
  <sheetData>
    <row r="1" spans="1:10" s="4" customFormat="1" ht="32.25" customHeight="1" x14ac:dyDescent="0.25">
      <c r="A1" s="143" t="s">
        <v>0</v>
      </c>
      <c r="B1" s="144"/>
      <c r="C1" s="145" t="s">
        <v>1</v>
      </c>
      <c r="D1" s="146"/>
      <c r="E1" s="1" t="s">
        <v>2</v>
      </c>
      <c r="F1" s="2" t="s">
        <v>3</v>
      </c>
      <c r="G1" s="147"/>
      <c r="H1" s="147"/>
      <c r="I1" s="147"/>
      <c r="J1" s="147"/>
    </row>
    <row r="2" spans="1:10" s="3" customFormat="1" ht="21" customHeight="1" x14ac:dyDescent="0.25">
      <c r="A2" s="5" t="s">
        <v>4</v>
      </c>
      <c r="B2" s="6" t="s">
        <v>5</v>
      </c>
      <c r="C2" s="7" t="s">
        <v>6</v>
      </c>
      <c r="D2" s="6" t="s">
        <v>7</v>
      </c>
      <c r="E2" s="6" t="s">
        <v>8</v>
      </c>
      <c r="F2" s="8" t="s">
        <v>9</v>
      </c>
      <c r="G2" s="148"/>
      <c r="H2" s="148"/>
      <c r="I2" s="148"/>
      <c r="J2" s="9"/>
    </row>
    <row r="3" spans="1:10" x14ac:dyDescent="0.25">
      <c r="A3" s="10"/>
      <c r="B3" s="11" t="s">
        <v>10</v>
      </c>
      <c r="C3" s="12"/>
      <c r="D3" s="12"/>
      <c r="E3" s="12"/>
      <c r="F3" s="13"/>
      <c r="G3" s="14"/>
    </row>
    <row r="4" spans="1:10" ht="21" customHeight="1" x14ac:dyDescent="0.25">
      <c r="A4" s="16"/>
      <c r="B4" s="11" t="s">
        <v>11</v>
      </c>
      <c r="C4" s="12"/>
      <c r="D4" s="17"/>
      <c r="E4" s="17"/>
      <c r="F4" s="18"/>
      <c r="G4" s="14"/>
    </row>
    <row r="5" spans="1:10" x14ac:dyDescent="0.2">
      <c r="A5" s="19" t="s">
        <v>12</v>
      </c>
      <c r="B5" s="20" t="s">
        <v>13</v>
      </c>
      <c r="C5" s="12" t="s">
        <v>14</v>
      </c>
      <c r="D5" s="17" t="s">
        <v>15</v>
      </c>
      <c r="E5" s="17"/>
      <c r="F5" s="18"/>
      <c r="G5" s="14"/>
      <c r="H5" s="21"/>
      <c r="I5" s="22"/>
      <c r="J5" s="23"/>
    </row>
    <row r="6" spans="1:10" x14ac:dyDescent="0.2">
      <c r="A6" s="19" t="s">
        <v>16</v>
      </c>
      <c r="B6" s="24" t="s">
        <v>17</v>
      </c>
      <c r="C6" s="12" t="s">
        <v>14</v>
      </c>
      <c r="D6" s="17" t="s">
        <v>15</v>
      </c>
      <c r="E6" s="17"/>
      <c r="F6" s="18"/>
      <c r="G6" s="14"/>
      <c r="H6" s="25"/>
      <c r="I6" s="22"/>
      <c r="J6" s="23"/>
    </row>
    <row r="7" spans="1:10" x14ac:dyDescent="0.2">
      <c r="A7" s="19" t="s">
        <v>18</v>
      </c>
      <c r="B7" s="24" t="s">
        <v>19</v>
      </c>
      <c r="C7" s="12" t="s">
        <v>14</v>
      </c>
      <c r="D7" s="17" t="s">
        <v>15</v>
      </c>
      <c r="E7" s="17"/>
      <c r="F7" s="18"/>
      <c r="G7" s="14"/>
      <c r="H7" s="25"/>
      <c r="I7" s="22"/>
      <c r="J7" s="23"/>
    </row>
    <row r="8" spans="1:10" x14ac:dyDescent="0.2">
      <c r="A8" s="19"/>
      <c r="B8" s="20"/>
      <c r="C8" s="12"/>
      <c r="D8" s="17"/>
      <c r="E8" s="17"/>
      <c r="F8" s="18"/>
      <c r="G8" s="14"/>
      <c r="H8" s="26"/>
      <c r="I8" s="22"/>
      <c r="J8" s="23"/>
    </row>
    <row r="9" spans="1:10" x14ac:dyDescent="0.2">
      <c r="A9" s="19"/>
      <c r="B9" s="27" t="s">
        <v>20</v>
      </c>
      <c r="C9" s="12"/>
      <c r="D9" s="17"/>
      <c r="E9" s="17"/>
      <c r="F9" s="18"/>
      <c r="G9" s="14"/>
      <c r="H9" s="26"/>
      <c r="I9" s="22"/>
      <c r="J9" s="23"/>
    </row>
    <row r="10" spans="1:10" x14ac:dyDescent="0.2">
      <c r="A10" s="19"/>
      <c r="B10" s="27" t="s">
        <v>21</v>
      </c>
      <c r="C10" s="12"/>
      <c r="D10" s="17"/>
      <c r="E10" s="17"/>
      <c r="F10" s="18"/>
      <c r="G10" s="14"/>
      <c r="H10" s="26"/>
      <c r="I10" s="22"/>
      <c r="J10" s="23"/>
    </row>
    <row r="11" spans="1:10" x14ac:dyDescent="0.2">
      <c r="A11" s="19"/>
      <c r="B11" s="20" t="s">
        <v>22</v>
      </c>
      <c r="C11" s="12" t="s">
        <v>170</v>
      </c>
      <c r="D11" s="17"/>
      <c r="E11" s="17"/>
      <c r="F11" s="18">
        <v>2000</v>
      </c>
      <c r="G11" s="14"/>
      <c r="H11" s="26"/>
      <c r="I11" s="22"/>
      <c r="J11" s="23"/>
    </row>
    <row r="12" spans="1:10" ht="36" customHeight="1" x14ac:dyDescent="0.2">
      <c r="A12" s="19"/>
      <c r="B12" s="27" t="s">
        <v>23</v>
      </c>
      <c r="C12" s="12"/>
      <c r="D12" s="17"/>
      <c r="E12" s="17"/>
      <c r="F12" s="18"/>
      <c r="G12" s="14"/>
      <c r="H12" s="26"/>
      <c r="I12" s="22"/>
      <c r="J12" s="23"/>
    </row>
    <row r="13" spans="1:10" ht="31.5" x14ac:dyDescent="0.2">
      <c r="A13" s="19" t="s">
        <v>24</v>
      </c>
      <c r="B13" s="28" t="s">
        <v>25</v>
      </c>
      <c r="C13" s="12" t="s">
        <v>26</v>
      </c>
      <c r="D13" s="17" t="s">
        <v>15</v>
      </c>
      <c r="E13" s="17"/>
      <c r="F13" s="18">
        <v>1000</v>
      </c>
      <c r="G13" s="14"/>
      <c r="H13" s="14"/>
      <c r="I13" s="22"/>
      <c r="J13" s="23"/>
    </row>
    <row r="14" spans="1:10" x14ac:dyDescent="0.2">
      <c r="A14" s="19" t="s">
        <v>27</v>
      </c>
      <c r="B14" s="28" t="s">
        <v>28</v>
      </c>
      <c r="C14" s="12" t="s">
        <v>29</v>
      </c>
      <c r="D14" s="17" t="s">
        <v>15</v>
      </c>
      <c r="E14" s="17"/>
      <c r="F14" s="18">
        <v>1000</v>
      </c>
      <c r="G14" s="14"/>
      <c r="H14" s="25"/>
      <c r="I14" s="22"/>
      <c r="J14" s="23"/>
    </row>
    <row r="15" spans="1:10" ht="27.6" customHeight="1" x14ac:dyDescent="0.25">
      <c r="A15" s="29" t="s">
        <v>30</v>
      </c>
      <c r="B15" s="28" t="s">
        <v>31</v>
      </c>
      <c r="C15" s="30" t="s">
        <v>32</v>
      </c>
      <c r="D15" s="31"/>
      <c r="E15" s="32">
        <v>0.2</v>
      </c>
      <c r="F15" s="18">
        <f>(+F13+F14)*E15</f>
        <v>400</v>
      </c>
      <c r="G15" s="14"/>
      <c r="H15" s="26"/>
      <c r="I15" s="22"/>
      <c r="J15" s="23"/>
    </row>
    <row r="16" spans="1:10" ht="17.25" customHeight="1" x14ac:dyDescent="0.25">
      <c r="A16" s="29" t="s">
        <v>33</v>
      </c>
      <c r="B16" s="33" t="s">
        <v>34</v>
      </c>
      <c r="C16" s="30" t="s">
        <v>35</v>
      </c>
      <c r="D16" s="34">
        <v>6</v>
      </c>
      <c r="E16" s="35">
        <v>100</v>
      </c>
      <c r="F16" s="36">
        <f>D16*E16</f>
        <v>600</v>
      </c>
      <c r="G16" s="14"/>
      <c r="H16" s="26"/>
      <c r="I16" s="22"/>
      <c r="J16" s="23"/>
    </row>
    <row r="17" spans="1:10" x14ac:dyDescent="0.2">
      <c r="A17" s="19"/>
      <c r="B17" s="27"/>
      <c r="C17" s="12"/>
      <c r="D17" s="17"/>
      <c r="E17" s="17"/>
      <c r="F17" s="18"/>
      <c r="G17" s="14"/>
      <c r="H17" s="26"/>
      <c r="I17" s="22"/>
      <c r="J17" s="23"/>
    </row>
    <row r="18" spans="1:10" ht="21" customHeight="1" x14ac:dyDescent="0.2">
      <c r="A18" s="19"/>
      <c r="B18" s="27" t="s">
        <v>36</v>
      </c>
      <c r="C18" s="12"/>
      <c r="D18" s="17"/>
      <c r="E18" s="17"/>
      <c r="F18" s="18"/>
      <c r="G18" s="14"/>
      <c r="H18" s="26"/>
      <c r="I18" s="22"/>
      <c r="J18" s="23"/>
    </row>
    <row r="19" spans="1:10" ht="31.5" x14ac:dyDescent="0.2">
      <c r="A19" s="19" t="s">
        <v>37</v>
      </c>
      <c r="B19" s="24" t="s">
        <v>38</v>
      </c>
      <c r="C19" s="12" t="s">
        <v>14</v>
      </c>
      <c r="D19" s="17" t="s">
        <v>15</v>
      </c>
      <c r="E19" s="17"/>
      <c r="F19" s="18">
        <v>1500</v>
      </c>
      <c r="G19" s="14"/>
      <c r="H19" s="26"/>
      <c r="I19" s="22"/>
      <c r="J19" s="23"/>
    </row>
    <row r="20" spans="1:10" ht="31.15" customHeight="1" x14ac:dyDescent="0.2">
      <c r="A20" s="19" t="s">
        <v>39</v>
      </c>
      <c r="B20" s="24" t="s">
        <v>40</v>
      </c>
      <c r="C20" s="12" t="s">
        <v>14</v>
      </c>
      <c r="D20" s="17" t="s">
        <v>15</v>
      </c>
      <c r="E20" s="17"/>
      <c r="F20" s="18">
        <v>1500</v>
      </c>
      <c r="G20" s="14"/>
      <c r="H20" s="26"/>
      <c r="I20" s="22"/>
      <c r="J20" s="23"/>
    </row>
    <row r="21" spans="1:10" x14ac:dyDescent="0.2">
      <c r="A21" s="19"/>
      <c r="B21" s="27"/>
      <c r="C21" s="12"/>
      <c r="D21" s="17"/>
      <c r="E21" s="17"/>
      <c r="F21" s="18"/>
      <c r="G21" s="14"/>
      <c r="H21" s="26"/>
      <c r="I21" s="22"/>
      <c r="J21" s="23"/>
    </row>
    <row r="22" spans="1:10" ht="18.75" customHeight="1" x14ac:dyDescent="0.2">
      <c r="A22" s="10"/>
      <c r="B22" s="27" t="s">
        <v>41</v>
      </c>
      <c r="C22" s="12"/>
      <c r="D22" s="17"/>
      <c r="E22" s="17"/>
      <c r="F22" s="18"/>
      <c r="G22" s="14"/>
      <c r="H22" s="26"/>
      <c r="I22" s="22"/>
      <c r="J22" s="23"/>
    </row>
    <row r="23" spans="1:10" x14ac:dyDescent="0.2">
      <c r="A23" s="19" t="s">
        <v>42</v>
      </c>
      <c r="B23" s="24" t="s">
        <v>43</v>
      </c>
      <c r="C23" s="12" t="s">
        <v>44</v>
      </c>
      <c r="D23" s="37">
        <v>6</v>
      </c>
      <c r="E23" s="17">
        <v>100</v>
      </c>
      <c r="F23" s="18">
        <f>D23*E23</f>
        <v>600</v>
      </c>
      <c r="G23" s="14"/>
      <c r="H23" s="26"/>
      <c r="I23" s="22"/>
      <c r="J23" s="23"/>
    </row>
    <row r="24" spans="1:10" ht="31.5" x14ac:dyDescent="0.2">
      <c r="A24" s="19" t="s">
        <v>45</v>
      </c>
      <c r="B24" s="24" t="s">
        <v>46</v>
      </c>
      <c r="C24" s="12" t="s">
        <v>14</v>
      </c>
      <c r="D24" s="17" t="s">
        <v>15</v>
      </c>
      <c r="E24" s="17"/>
      <c r="F24" s="18">
        <v>1000</v>
      </c>
      <c r="G24" s="14"/>
      <c r="H24" s="26"/>
      <c r="I24" s="22"/>
      <c r="J24" s="23"/>
    </row>
    <row r="25" spans="1:10" x14ac:dyDescent="0.2">
      <c r="A25" s="19"/>
      <c r="B25" s="24"/>
      <c r="C25" s="12"/>
      <c r="D25" s="12"/>
      <c r="E25" s="17"/>
      <c r="F25" s="18"/>
      <c r="G25" s="14"/>
      <c r="H25" s="26"/>
      <c r="I25" s="22"/>
      <c r="J25" s="23"/>
    </row>
    <row r="26" spans="1:10" ht="18.75" customHeight="1" x14ac:dyDescent="0.2">
      <c r="A26" s="10"/>
      <c r="B26" s="27" t="s">
        <v>47</v>
      </c>
      <c r="C26" s="12"/>
      <c r="D26" s="17"/>
      <c r="E26" s="17"/>
      <c r="F26" s="18"/>
      <c r="G26" s="14"/>
      <c r="H26" s="26"/>
      <c r="I26" s="22"/>
      <c r="J26" s="23"/>
    </row>
    <row r="27" spans="1:10" ht="31.5" x14ac:dyDescent="0.2">
      <c r="A27" s="38" t="s">
        <v>48</v>
      </c>
      <c r="B27" s="28" t="s">
        <v>49</v>
      </c>
      <c r="C27" s="12" t="s">
        <v>50</v>
      </c>
      <c r="D27" s="39">
        <v>1</v>
      </c>
      <c r="E27" s="17">
        <v>1000</v>
      </c>
      <c r="F27" s="18">
        <f>D27*E27</f>
        <v>1000</v>
      </c>
      <c r="G27" s="40"/>
      <c r="H27" s="26"/>
      <c r="I27" s="22"/>
      <c r="J27" s="23"/>
    </row>
    <row r="28" spans="1:10" ht="23.25" customHeight="1" x14ac:dyDescent="0.2">
      <c r="A28" s="41" t="s">
        <v>51</v>
      </c>
      <c r="B28" s="20" t="s">
        <v>52</v>
      </c>
      <c r="C28" s="12" t="s">
        <v>14</v>
      </c>
      <c r="D28" s="17" t="s">
        <v>15</v>
      </c>
      <c r="E28" s="17"/>
      <c r="F28" s="18"/>
      <c r="G28" s="14"/>
      <c r="H28" s="26"/>
      <c r="I28" s="42"/>
      <c r="J28" s="23"/>
    </row>
    <row r="29" spans="1:10" x14ac:dyDescent="0.2">
      <c r="A29" s="19"/>
      <c r="B29" s="28"/>
      <c r="C29" s="12"/>
      <c r="D29" s="12"/>
      <c r="E29" s="12"/>
      <c r="F29" s="13"/>
      <c r="G29" s="40"/>
      <c r="H29" s="26"/>
      <c r="I29" s="22"/>
      <c r="J29" s="23"/>
    </row>
    <row r="30" spans="1:10" x14ac:dyDescent="0.2">
      <c r="A30" s="19"/>
      <c r="B30" s="43" t="s">
        <v>53</v>
      </c>
      <c r="C30" s="12"/>
      <c r="D30" s="12"/>
      <c r="E30" s="12"/>
      <c r="F30" s="13"/>
      <c r="G30" s="40"/>
      <c r="H30" s="26"/>
      <c r="I30" s="22"/>
      <c r="J30" s="23"/>
    </row>
    <row r="31" spans="1:10" x14ac:dyDescent="0.2">
      <c r="A31" s="19"/>
      <c r="B31" s="43" t="s">
        <v>54</v>
      </c>
      <c r="C31" s="12"/>
      <c r="D31" s="12"/>
      <c r="E31" s="12"/>
      <c r="F31" s="13"/>
      <c r="G31" s="40"/>
      <c r="H31" s="26"/>
      <c r="I31" s="22"/>
      <c r="J31" s="23"/>
    </row>
    <row r="32" spans="1:10" ht="23.25" customHeight="1" x14ac:dyDescent="0.2">
      <c r="A32" s="19" t="s">
        <v>55</v>
      </c>
      <c r="B32" s="20" t="s">
        <v>56</v>
      </c>
      <c r="C32" s="12" t="s">
        <v>29</v>
      </c>
      <c r="D32" s="17" t="s">
        <v>15</v>
      </c>
      <c r="E32" s="17"/>
      <c r="F32" s="18">
        <v>7000</v>
      </c>
      <c r="G32" s="14"/>
      <c r="H32" s="26"/>
      <c r="I32" s="22"/>
      <c r="J32" s="23"/>
    </row>
    <row r="33" spans="1:10" ht="33" customHeight="1" x14ac:dyDescent="0.2">
      <c r="A33" s="19" t="s">
        <v>57</v>
      </c>
      <c r="B33" s="24" t="s">
        <v>58</v>
      </c>
      <c r="C33" s="12" t="s">
        <v>29</v>
      </c>
      <c r="D33" s="44" t="s">
        <v>15</v>
      </c>
      <c r="E33" s="44"/>
      <c r="F33" s="45">
        <v>2000</v>
      </c>
      <c r="G33" s="14"/>
      <c r="H33" s="26"/>
      <c r="I33" s="22"/>
      <c r="J33" s="23"/>
    </row>
    <row r="34" spans="1:10" ht="33" customHeight="1" x14ac:dyDescent="0.2">
      <c r="A34" s="19" t="s">
        <v>59</v>
      </c>
      <c r="B34" s="24" t="s">
        <v>60</v>
      </c>
      <c r="C34" s="12" t="s">
        <v>29</v>
      </c>
      <c r="D34" s="44" t="s">
        <v>15</v>
      </c>
      <c r="E34" s="44"/>
      <c r="F34" s="45">
        <v>1000</v>
      </c>
      <c r="G34" s="14"/>
      <c r="H34" s="26"/>
      <c r="I34" s="22"/>
      <c r="J34" s="23"/>
    </row>
    <row r="35" spans="1:10" x14ac:dyDescent="0.25">
      <c r="A35" s="19" t="s">
        <v>61</v>
      </c>
      <c r="B35" s="28" t="s">
        <v>62</v>
      </c>
      <c r="C35" s="30" t="s">
        <v>32</v>
      </c>
      <c r="D35" s="31"/>
      <c r="E35" s="46">
        <v>0.1</v>
      </c>
      <c r="F35" s="18">
        <f>(F32+F33)*E35</f>
        <v>900</v>
      </c>
      <c r="G35" s="14"/>
      <c r="H35" s="26"/>
      <c r="I35" s="47"/>
      <c r="J35" s="23"/>
    </row>
    <row r="36" spans="1:10" x14ac:dyDescent="0.2">
      <c r="A36" s="19"/>
      <c r="B36" s="24"/>
      <c r="C36" s="12"/>
      <c r="D36" s="17"/>
      <c r="E36" s="17"/>
      <c r="F36" s="18"/>
      <c r="G36" s="14"/>
      <c r="H36" s="26"/>
      <c r="I36" s="48"/>
      <c r="J36" s="23"/>
    </row>
    <row r="37" spans="1:10" x14ac:dyDescent="0.25">
      <c r="A37" s="19"/>
      <c r="B37" s="20"/>
      <c r="C37" s="12"/>
      <c r="D37" s="17"/>
      <c r="E37" s="17"/>
      <c r="F37" s="18"/>
      <c r="G37" s="49"/>
      <c r="I37" s="50"/>
      <c r="J37" s="14"/>
    </row>
    <row r="38" spans="1:10" ht="22.5" customHeight="1" thickBot="1" x14ac:dyDescent="0.3">
      <c r="A38" s="149" t="s">
        <v>63</v>
      </c>
      <c r="B38" s="150"/>
      <c r="C38" s="150"/>
      <c r="D38" s="150"/>
      <c r="E38" s="150"/>
      <c r="F38" s="51">
        <f>SUM(F5:F37)</f>
        <v>21500</v>
      </c>
      <c r="G38" s="14"/>
      <c r="I38" s="52"/>
      <c r="J38" s="14"/>
    </row>
    <row r="39" spans="1:10" ht="24.75" customHeight="1" thickTop="1" x14ac:dyDescent="0.25">
      <c r="A39" s="151" t="s">
        <v>64</v>
      </c>
      <c r="B39" s="152"/>
      <c r="C39" s="152"/>
      <c r="D39" s="152"/>
      <c r="E39" s="152"/>
      <c r="F39" s="153"/>
      <c r="G39" s="53"/>
      <c r="I39" s="54"/>
    </row>
    <row r="40" spans="1:10" ht="15" customHeight="1" x14ac:dyDescent="0.25">
      <c r="A40" s="55"/>
      <c r="B40" s="55"/>
      <c r="C40" s="137" t="s">
        <v>1</v>
      </c>
      <c r="D40" s="138"/>
      <c r="E40" s="138"/>
      <c r="F40" s="139"/>
      <c r="G40" s="53"/>
      <c r="I40" s="140"/>
    </row>
    <row r="41" spans="1:10" ht="15.75" customHeight="1" x14ac:dyDescent="0.25">
      <c r="A41" s="55" t="s">
        <v>65</v>
      </c>
      <c r="B41" s="56" t="s">
        <v>66</v>
      </c>
      <c r="C41" s="56" t="s">
        <v>6</v>
      </c>
      <c r="D41" s="57" t="s">
        <v>7</v>
      </c>
      <c r="E41" s="58" t="s">
        <v>67</v>
      </c>
      <c r="F41" s="59" t="s">
        <v>68</v>
      </c>
      <c r="G41" s="53"/>
      <c r="I41" s="140"/>
    </row>
    <row r="42" spans="1:10" x14ac:dyDescent="0.25">
      <c r="A42" s="60"/>
      <c r="B42" s="61" t="s">
        <v>69</v>
      </c>
      <c r="C42" s="60"/>
      <c r="D42" s="62"/>
      <c r="E42" s="63"/>
      <c r="F42" s="64"/>
      <c r="G42" s="53"/>
      <c r="I42" s="54"/>
    </row>
    <row r="43" spans="1:10" x14ac:dyDescent="0.25">
      <c r="A43" s="65"/>
      <c r="B43" s="66" t="s">
        <v>70</v>
      </c>
      <c r="C43" s="65"/>
      <c r="D43" s="67"/>
      <c r="E43" s="68"/>
      <c r="F43" s="69"/>
      <c r="G43" s="53"/>
      <c r="I43" s="54"/>
    </row>
    <row r="44" spans="1:10" x14ac:dyDescent="0.25">
      <c r="A44" s="65"/>
      <c r="B44" s="70" t="s">
        <v>71</v>
      </c>
      <c r="C44" s="12"/>
      <c r="D44" s="71"/>
      <c r="E44" s="72"/>
      <c r="F44" s="73"/>
      <c r="G44" s="53"/>
      <c r="I44" s="74"/>
    </row>
    <row r="45" spans="1:10" ht="20.25" customHeight="1" x14ac:dyDescent="0.25">
      <c r="A45" s="65" t="s">
        <v>72</v>
      </c>
      <c r="B45" s="70" t="s">
        <v>73</v>
      </c>
      <c r="C45" s="12"/>
      <c r="D45" s="71"/>
      <c r="E45" s="72"/>
      <c r="F45" s="73"/>
      <c r="G45" s="53"/>
      <c r="I45" s="75"/>
    </row>
    <row r="46" spans="1:10" ht="19.5" customHeight="1" x14ac:dyDescent="0.25">
      <c r="A46" s="12" t="s">
        <v>74</v>
      </c>
      <c r="B46" s="76" t="s">
        <v>75</v>
      </c>
      <c r="C46" s="12" t="s">
        <v>76</v>
      </c>
      <c r="D46" s="72">
        <f>(2500*10)/10000</f>
        <v>2.5</v>
      </c>
      <c r="E46" s="72"/>
      <c r="F46" s="77">
        <f>D46*E46</f>
        <v>0</v>
      </c>
      <c r="G46" s="53"/>
    </row>
    <row r="47" spans="1:10" x14ac:dyDescent="0.25">
      <c r="A47" s="12"/>
      <c r="B47" s="76"/>
      <c r="C47" s="12"/>
      <c r="D47" s="72"/>
      <c r="E47" s="72"/>
      <c r="F47" s="77"/>
      <c r="G47" s="53"/>
    </row>
    <row r="48" spans="1:10" x14ac:dyDescent="0.25">
      <c r="A48" s="65" t="s">
        <v>77</v>
      </c>
      <c r="B48" s="70" t="s">
        <v>78</v>
      </c>
      <c r="C48" s="12"/>
      <c r="D48" s="72"/>
      <c r="E48" s="72"/>
      <c r="F48" s="77"/>
      <c r="G48" s="53"/>
    </row>
    <row r="49" spans="1:10" ht="31.5" x14ac:dyDescent="0.25">
      <c r="A49" s="12"/>
      <c r="B49" s="70" t="s">
        <v>79</v>
      </c>
      <c r="C49" s="12"/>
      <c r="D49" s="72"/>
      <c r="E49" s="72"/>
      <c r="F49" s="77"/>
      <c r="G49" s="53"/>
    </row>
    <row r="50" spans="1:10" ht="18.75" x14ac:dyDescent="0.25">
      <c r="A50" s="12" t="s">
        <v>80</v>
      </c>
      <c r="B50" s="24" t="s">
        <v>81</v>
      </c>
      <c r="C50" s="78" t="s">
        <v>82</v>
      </c>
      <c r="D50" s="79">
        <f>(2.3+3.9)*0.8*0.5*400 +300</f>
        <v>1292</v>
      </c>
      <c r="E50" s="72"/>
      <c r="F50" s="80">
        <f t="shared" ref="F50" si="0">D50*E50</f>
        <v>0</v>
      </c>
      <c r="G50" s="53"/>
    </row>
    <row r="51" spans="1:10" x14ac:dyDescent="0.25">
      <c r="A51" s="12"/>
      <c r="B51" s="70" t="s">
        <v>83</v>
      </c>
      <c r="C51" s="12"/>
      <c r="D51" s="72"/>
      <c r="E51" s="72"/>
      <c r="F51" s="77"/>
      <c r="G51" s="53"/>
    </row>
    <row r="52" spans="1:10" x14ac:dyDescent="0.25">
      <c r="A52" s="12" t="s">
        <v>84</v>
      </c>
      <c r="B52" s="24" t="s">
        <v>85</v>
      </c>
      <c r="C52" s="12" t="s">
        <v>76</v>
      </c>
      <c r="D52" s="72">
        <v>0.2</v>
      </c>
      <c r="E52" s="72"/>
      <c r="F52" s="77">
        <f t="shared" ref="F52:F72" si="1">D52*E52</f>
        <v>0</v>
      </c>
      <c r="G52" s="53"/>
    </row>
    <row r="53" spans="1:10" x14ac:dyDescent="0.25">
      <c r="A53" s="12"/>
      <c r="B53" s="70" t="s">
        <v>86</v>
      </c>
      <c r="C53" s="12"/>
      <c r="D53" s="72"/>
      <c r="E53" s="72"/>
      <c r="F53" s="77"/>
    </row>
    <row r="54" spans="1:10" ht="47.25" x14ac:dyDescent="0.25">
      <c r="A54" s="12" t="s">
        <v>87</v>
      </c>
      <c r="B54" s="24" t="s">
        <v>88</v>
      </c>
      <c r="C54" s="78" t="s">
        <v>82</v>
      </c>
      <c r="D54" s="72">
        <f>D50</f>
        <v>1292</v>
      </c>
      <c r="E54" s="72"/>
      <c r="F54" s="80">
        <f t="shared" ref="F54" si="2">D54*E54</f>
        <v>0</v>
      </c>
    </row>
    <row r="55" spans="1:10" ht="18.75" x14ac:dyDescent="0.25">
      <c r="A55" s="12" t="s">
        <v>89</v>
      </c>
      <c r="B55" s="24" t="s">
        <v>90</v>
      </c>
      <c r="C55" s="82" t="s">
        <v>91</v>
      </c>
      <c r="D55" s="72">
        <f>200*5</f>
        <v>1000</v>
      </c>
      <c r="E55" s="72"/>
      <c r="F55" s="77">
        <f t="shared" si="1"/>
        <v>0</v>
      </c>
    </row>
    <row r="56" spans="1:10" x14ac:dyDescent="0.25">
      <c r="A56" s="12" t="s">
        <v>92</v>
      </c>
      <c r="B56" s="24" t="s">
        <v>93</v>
      </c>
      <c r="C56" s="12" t="s">
        <v>94</v>
      </c>
      <c r="D56" s="72">
        <f>1</f>
        <v>1</v>
      </c>
      <c r="E56" s="72"/>
      <c r="F56" s="77">
        <f t="shared" si="1"/>
        <v>0</v>
      </c>
    </row>
    <row r="57" spans="1:10" ht="31.5" x14ac:dyDescent="0.25">
      <c r="A57" s="12"/>
      <c r="B57" s="70" t="s">
        <v>95</v>
      </c>
      <c r="C57" s="12"/>
      <c r="D57" s="79"/>
      <c r="E57" s="72"/>
      <c r="F57" s="80"/>
    </row>
    <row r="58" spans="1:10" ht="18.75" x14ac:dyDescent="0.25">
      <c r="A58" s="12" t="s">
        <v>96</v>
      </c>
      <c r="B58" s="24" t="s">
        <v>97</v>
      </c>
      <c r="C58" s="78" t="s">
        <v>82</v>
      </c>
      <c r="D58" s="72">
        <f>(0.3+1.3)*0.5*200</f>
        <v>160</v>
      </c>
      <c r="E58" s="72"/>
      <c r="F58" s="80">
        <f t="shared" si="1"/>
        <v>0</v>
      </c>
    </row>
    <row r="59" spans="1:10" x14ac:dyDescent="0.25">
      <c r="A59" s="12"/>
      <c r="B59" s="70" t="s">
        <v>86</v>
      </c>
      <c r="C59" s="12"/>
      <c r="D59" s="72"/>
      <c r="E59" s="72"/>
      <c r="F59" s="80"/>
    </row>
    <row r="60" spans="1:10" ht="18.75" x14ac:dyDescent="0.25">
      <c r="A60" s="83" t="s">
        <v>98</v>
      </c>
      <c r="B60" s="84" t="s">
        <v>99</v>
      </c>
      <c r="C60" s="78" t="s">
        <v>82</v>
      </c>
      <c r="D60" s="72">
        <f>0.05*0.6*200</f>
        <v>6</v>
      </c>
      <c r="E60" s="72"/>
      <c r="F60" s="77">
        <f t="shared" ref="F60" si="3">D60*E60</f>
        <v>0</v>
      </c>
    </row>
    <row r="61" spans="1:10" s="81" customFormat="1" ht="31.5" x14ac:dyDescent="0.25">
      <c r="A61" s="12" t="s">
        <v>100</v>
      </c>
      <c r="B61" s="24" t="s">
        <v>101</v>
      </c>
      <c r="C61" s="78" t="s">
        <v>82</v>
      </c>
      <c r="D61" s="72">
        <v>0</v>
      </c>
      <c r="E61" s="72"/>
      <c r="F61" s="77">
        <f t="shared" si="1"/>
        <v>0</v>
      </c>
      <c r="H61" s="15"/>
      <c r="I61" s="15"/>
      <c r="J61" s="15"/>
    </row>
    <row r="62" spans="1:10" s="81" customFormat="1" ht="18.75" x14ac:dyDescent="0.25">
      <c r="A62" s="12"/>
      <c r="B62" s="24"/>
      <c r="C62" s="78"/>
      <c r="D62" s="72"/>
      <c r="E62" s="72"/>
      <c r="F62" s="77"/>
      <c r="H62" s="15"/>
      <c r="I62" s="15"/>
      <c r="J62" s="15"/>
    </row>
    <row r="63" spans="1:10" s="81" customFormat="1" x14ac:dyDescent="0.25">
      <c r="A63" s="65" t="s">
        <v>102</v>
      </c>
      <c r="B63" s="70" t="s">
        <v>103</v>
      </c>
      <c r="C63" s="12"/>
      <c r="D63" s="72"/>
      <c r="E63" s="72"/>
      <c r="F63" s="77"/>
      <c r="H63" s="15"/>
      <c r="I63" s="15"/>
      <c r="J63" s="15"/>
    </row>
    <row r="64" spans="1:10" s="81" customFormat="1" x14ac:dyDescent="0.25">
      <c r="A64" s="83"/>
      <c r="B64" s="85" t="s">
        <v>104</v>
      </c>
      <c r="C64" s="83"/>
      <c r="D64" s="72"/>
      <c r="E64" s="72"/>
      <c r="F64" s="77"/>
      <c r="H64" s="15"/>
      <c r="I64" s="15"/>
      <c r="J64" s="15"/>
    </row>
    <row r="65" spans="1:10" s="81" customFormat="1" ht="31.5" x14ac:dyDescent="0.25">
      <c r="A65" s="12" t="s">
        <v>105</v>
      </c>
      <c r="B65" s="24" t="s">
        <v>106</v>
      </c>
      <c r="C65" s="78" t="s">
        <v>82</v>
      </c>
      <c r="D65" s="72">
        <f>1.5*0.075*200</f>
        <v>22.499999999999996</v>
      </c>
      <c r="E65" s="72"/>
      <c r="F65" s="80">
        <f t="shared" si="1"/>
        <v>0</v>
      </c>
      <c r="H65" s="15"/>
      <c r="I65" s="15"/>
      <c r="J65" s="15"/>
    </row>
    <row r="66" spans="1:10" s="81" customFormat="1" x14ac:dyDescent="0.25">
      <c r="A66" s="12" t="s">
        <v>107</v>
      </c>
      <c r="B66" s="24" t="s">
        <v>108</v>
      </c>
      <c r="C66" s="12" t="s">
        <v>94</v>
      </c>
      <c r="D66" s="72">
        <f>(D65*0.286)*100</f>
        <v>643.49999999999989</v>
      </c>
      <c r="E66" s="72"/>
      <c r="F66" s="77">
        <f t="shared" si="1"/>
        <v>0</v>
      </c>
      <c r="H66" s="15"/>
      <c r="I66" s="15"/>
      <c r="J66" s="15"/>
    </row>
    <row r="67" spans="1:10" s="81" customFormat="1" ht="18.75" customHeight="1" x14ac:dyDescent="0.25">
      <c r="A67" s="12" t="s">
        <v>109</v>
      </c>
      <c r="B67" s="24" t="s">
        <v>110</v>
      </c>
      <c r="C67" s="12" t="s">
        <v>111</v>
      </c>
      <c r="D67" s="72">
        <f>D65</f>
        <v>22.499999999999996</v>
      </c>
      <c r="E67" s="72"/>
      <c r="F67" s="77">
        <f t="shared" si="1"/>
        <v>0</v>
      </c>
      <c r="H67" s="15"/>
      <c r="I67" s="15"/>
      <c r="J67" s="15"/>
    </row>
    <row r="68" spans="1:10" s="81" customFormat="1" x14ac:dyDescent="0.25">
      <c r="A68" s="12"/>
      <c r="B68" s="24"/>
      <c r="C68" s="12"/>
      <c r="D68" s="72"/>
      <c r="E68" s="72"/>
      <c r="F68" s="77"/>
      <c r="H68" s="15"/>
      <c r="I68" s="15"/>
      <c r="J68" s="15"/>
    </row>
    <row r="69" spans="1:10" s="81" customFormat="1" x14ac:dyDescent="0.25">
      <c r="A69" s="65" t="s">
        <v>112</v>
      </c>
      <c r="B69" s="70" t="s">
        <v>113</v>
      </c>
      <c r="C69" s="12"/>
      <c r="D69" s="72"/>
      <c r="E69" s="72"/>
      <c r="F69" s="80"/>
      <c r="H69" s="15"/>
      <c r="I69" s="15"/>
      <c r="J69" s="15"/>
    </row>
    <row r="70" spans="1:10" s="81" customFormat="1" x14ac:dyDescent="0.25">
      <c r="A70" s="12"/>
      <c r="B70" s="70" t="s">
        <v>114</v>
      </c>
      <c r="C70" s="12"/>
      <c r="D70" s="72"/>
      <c r="E70" s="72"/>
      <c r="F70" s="80"/>
      <c r="H70" s="15"/>
      <c r="I70" s="15"/>
      <c r="J70" s="15"/>
    </row>
    <row r="71" spans="1:10" s="81" customFormat="1" ht="18.75" x14ac:dyDescent="0.25">
      <c r="A71" s="12" t="s">
        <v>115</v>
      </c>
      <c r="B71" s="24" t="s">
        <v>116</v>
      </c>
      <c r="C71" s="82" t="s">
        <v>91</v>
      </c>
      <c r="D71" s="72">
        <v>25</v>
      </c>
      <c r="E71" s="72"/>
      <c r="F71" s="80">
        <f t="shared" si="1"/>
        <v>0</v>
      </c>
      <c r="H71" s="15"/>
      <c r="I71" s="15"/>
      <c r="J71" s="15"/>
    </row>
    <row r="72" spans="1:10" s="81" customFormat="1" ht="31.5" x14ac:dyDescent="0.25">
      <c r="A72" s="39" t="s">
        <v>117</v>
      </c>
      <c r="B72" s="24" t="s">
        <v>118</v>
      </c>
      <c r="C72" s="82" t="s">
        <v>91</v>
      </c>
      <c r="D72" s="79">
        <v>3</v>
      </c>
      <c r="E72" s="86"/>
      <c r="F72" s="77">
        <f t="shared" si="1"/>
        <v>0</v>
      </c>
      <c r="H72" s="15"/>
      <c r="I72" s="15"/>
      <c r="J72" s="15"/>
    </row>
    <row r="73" spans="1:10" s="81" customFormat="1" x14ac:dyDescent="0.25">
      <c r="A73" s="39"/>
      <c r="B73" s="24"/>
      <c r="C73" s="39"/>
      <c r="D73" s="79"/>
      <c r="E73" s="87"/>
      <c r="F73" s="77"/>
      <c r="H73" s="15"/>
      <c r="I73" s="15"/>
      <c r="J73" s="15"/>
    </row>
    <row r="74" spans="1:10" s="81" customFormat="1" x14ac:dyDescent="0.25">
      <c r="A74" s="12"/>
      <c r="B74" s="88" t="s">
        <v>119</v>
      </c>
      <c r="C74" s="12"/>
      <c r="D74" s="72"/>
      <c r="E74" s="72"/>
      <c r="F74" s="89">
        <f>SUM(F46:F72)</f>
        <v>0</v>
      </c>
      <c r="H74" s="15"/>
      <c r="I74" s="15"/>
      <c r="J74" s="15"/>
    </row>
    <row r="75" spans="1:10" s="81" customFormat="1" x14ac:dyDescent="0.25">
      <c r="A75" s="12"/>
      <c r="B75" s="88"/>
      <c r="C75" s="12"/>
      <c r="D75" s="72"/>
      <c r="E75" s="72"/>
      <c r="F75" s="89"/>
      <c r="H75" s="15"/>
      <c r="I75" s="15"/>
      <c r="J75" s="15"/>
    </row>
    <row r="76" spans="1:10" s="81" customFormat="1" ht="31.5" x14ac:dyDescent="0.25">
      <c r="A76" s="39"/>
      <c r="B76" s="43" t="s">
        <v>120</v>
      </c>
      <c r="C76" s="90"/>
      <c r="D76" s="91"/>
      <c r="E76" s="92"/>
      <c r="F76" s="93"/>
      <c r="H76" s="15"/>
      <c r="I76" s="15"/>
      <c r="J76" s="15"/>
    </row>
    <row r="77" spans="1:10" s="81" customFormat="1" x14ac:dyDescent="0.25">
      <c r="A77" s="94" t="s">
        <v>77</v>
      </c>
      <c r="B77" s="43" t="s">
        <v>78</v>
      </c>
      <c r="C77" s="90"/>
      <c r="D77" s="91"/>
      <c r="E77" s="92"/>
      <c r="F77" s="93"/>
      <c r="H77" s="15"/>
      <c r="I77" s="15"/>
      <c r="J77" s="15"/>
    </row>
    <row r="78" spans="1:10" s="81" customFormat="1" ht="31.5" x14ac:dyDescent="0.25">
      <c r="A78" s="39"/>
      <c r="B78" s="43" t="s">
        <v>121</v>
      </c>
      <c r="C78" s="90"/>
      <c r="D78" s="91"/>
      <c r="E78" s="92"/>
      <c r="F78" s="93"/>
      <c r="H78" s="15"/>
      <c r="I78" s="15"/>
      <c r="J78" s="15"/>
    </row>
    <row r="79" spans="1:10" s="81" customFormat="1" ht="31.5" x14ac:dyDescent="0.25">
      <c r="A79" s="39" t="s">
        <v>122</v>
      </c>
      <c r="B79" s="95" t="s">
        <v>123</v>
      </c>
      <c r="C79" s="78" t="s">
        <v>82</v>
      </c>
      <c r="D79" s="96">
        <f>200*(2+5)*0.5*1</f>
        <v>700</v>
      </c>
      <c r="E79" s="92"/>
      <c r="F79" s="93">
        <f>+D79*E79</f>
        <v>0</v>
      </c>
      <c r="H79" s="15"/>
      <c r="I79" s="15"/>
      <c r="J79" s="15"/>
    </row>
    <row r="80" spans="1:10" s="81" customFormat="1" ht="31.5" x14ac:dyDescent="0.25">
      <c r="A80" s="39" t="s">
        <v>124</v>
      </c>
      <c r="B80" s="95" t="s">
        <v>125</v>
      </c>
      <c r="C80" s="39" t="s">
        <v>126</v>
      </c>
      <c r="D80" s="96">
        <v>200</v>
      </c>
      <c r="E80" s="92"/>
      <c r="F80" s="93">
        <f t="shared" ref="F80" si="4">+D80*E80</f>
        <v>0</v>
      </c>
      <c r="H80" s="15"/>
      <c r="I80" s="15"/>
      <c r="J80" s="15"/>
    </row>
    <row r="81" spans="1:10" s="81" customFormat="1" x14ac:dyDescent="0.25">
      <c r="A81" s="39"/>
      <c r="B81" s="95"/>
      <c r="C81" s="90"/>
      <c r="D81" s="96"/>
      <c r="E81" s="92"/>
      <c r="F81" s="93"/>
      <c r="H81" s="15"/>
      <c r="I81" s="15"/>
      <c r="J81" s="15"/>
    </row>
    <row r="82" spans="1:10" s="81" customFormat="1" x14ac:dyDescent="0.25">
      <c r="A82" s="39"/>
      <c r="B82" s="97" t="s">
        <v>127</v>
      </c>
      <c r="C82" s="90"/>
      <c r="D82" s="96"/>
      <c r="E82" s="92"/>
      <c r="F82" s="98">
        <f>+SUM(F79:F80)</f>
        <v>0</v>
      </c>
      <c r="H82" s="15"/>
      <c r="I82" s="15"/>
      <c r="J82" s="15"/>
    </row>
    <row r="83" spans="1:10" s="81" customFormat="1" x14ac:dyDescent="0.25">
      <c r="A83" s="39"/>
      <c r="B83" s="97"/>
      <c r="C83" s="90"/>
      <c r="D83" s="96"/>
      <c r="E83" s="92"/>
      <c r="F83" s="98"/>
      <c r="H83" s="15"/>
      <c r="I83" s="15"/>
      <c r="J83" s="15"/>
    </row>
    <row r="84" spans="1:10" s="81" customFormat="1" x14ac:dyDescent="0.25">
      <c r="A84" s="39"/>
      <c r="B84" s="43" t="s">
        <v>128</v>
      </c>
      <c r="C84" s="90"/>
      <c r="D84" s="96"/>
      <c r="E84" s="92"/>
      <c r="F84" s="98"/>
      <c r="H84" s="15"/>
      <c r="I84" s="15"/>
      <c r="J84" s="15"/>
    </row>
    <row r="85" spans="1:10" s="81" customFormat="1" x14ac:dyDescent="0.25">
      <c r="A85" s="39" t="s">
        <v>129</v>
      </c>
      <c r="B85" s="95" t="s">
        <v>130</v>
      </c>
      <c r="C85" s="90" t="s">
        <v>131</v>
      </c>
      <c r="D85" s="99"/>
      <c r="E85" s="92"/>
      <c r="F85" s="93"/>
      <c r="H85" s="15"/>
      <c r="I85" s="15"/>
      <c r="J85" s="15"/>
    </row>
    <row r="86" spans="1:10" s="81" customFormat="1" ht="35.1" customHeight="1" x14ac:dyDescent="0.25">
      <c r="A86" s="39" t="s">
        <v>132</v>
      </c>
      <c r="B86" s="95" t="s">
        <v>133</v>
      </c>
      <c r="C86" s="100" t="s">
        <v>131</v>
      </c>
      <c r="D86" s="99">
        <v>5</v>
      </c>
      <c r="E86" s="92"/>
      <c r="F86" s="93">
        <f t="shared" ref="F86:F89" si="5">+D86*E86</f>
        <v>0</v>
      </c>
      <c r="H86" s="15"/>
      <c r="I86" s="15"/>
      <c r="J86" s="15"/>
    </row>
    <row r="87" spans="1:10" s="81" customFormat="1" ht="35.1" customHeight="1" x14ac:dyDescent="0.25">
      <c r="A87" s="39" t="s">
        <v>134</v>
      </c>
      <c r="B87" s="95" t="s">
        <v>135</v>
      </c>
      <c r="C87" s="100" t="s">
        <v>131</v>
      </c>
      <c r="D87" s="99">
        <v>0</v>
      </c>
      <c r="E87" s="92"/>
      <c r="F87" s="93">
        <f t="shared" si="5"/>
        <v>0</v>
      </c>
      <c r="H87" s="15"/>
      <c r="I87" s="15"/>
      <c r="J87" s="15"/>
    </row>
    <row r="88" spans="1:10" s="81" customFormat="1" ht="35.1" customHeight="1" x14ac:dyDescent="0.25">
      <c r="A88" s="39" t="s">
        <v>136</v>
      </c>
      <c r="B88" s="95" t="s">
        <v>137</v>
      </c>
      <c r="C88" s="100" t="s">
        <v>131</v>
      </c>
      <c r="D88" s="99">
        <v>4</v>
      </c>
      <c r="E88" s="92"/>
      <c r="F88" s="93">
        <f t="shared" si="5"/>
        <v>0</v>
      </c>
      <c r="H88" s="15"/>
      <c r="I88" s="15"/>
      <c r="J88" s="15"/>
    </row>
    <row r="89" spans="1:10" s="81" customFormat="1" ht="35.1" customHeight="1" x14ac:dyDescent="0.25">
      <c r="A89" s="39" t="s">
        <v>138</v>
      </c>
      <c r="B89" s="95" t="s">
        <v>139</v>
      </c>
      <c r="C89" s="100" t="s">
        <v>131</v>
      </c>
      <c r="D89" s="99">
        <f>D88</f>
        <v>4</v>
      </c>
      <c r="E89" s="92"/>
      <c r="F89" s="93">
        <f t="shared" si="5"/>
        <v>0</v>
      </c>
      <c r="H89" s="15"/>
      <c r="I89" s="15"/>
      <c r="J89" s="15"/>
    </row>
    <row r="90" spans="1:10" s="81" customFormat="1" ht="35.1" customHeight="1" thickBot="1" x14ac:dyDescent="0.3">
      <c r="A90" s="12"/>
      <c r="B90" s="101" t="s">
        <v>140</v>
      </c>
      <c r="C90" s="12"/>
      <c r="D90" s="20"/>
      <c r="E90" s="20"/>
      <c r="F90" s="102">
        <f>+SUM(F85:F89)</f>
        <v>0</v>
      </c>
      <c r="H90" s="15"/>
      <c r="I90" s="15"/>
      <c r="J90" s="15"/>
    </row>
    <row r="91" spans="1:10" x14ac:dyDescent="0.25">
      <c r="A91" s="103"/>
      <c r="B91" s="104"/>
      <c r="C91" s="103"/>
      <c r="D91" s="105"/>
      <c r="E91" s="105"/>
      <c r="F91" s="106"/>
    </row>
    <row r="92" spans="1:10" x14ac:dyDescent="0.25">
      <c r="A92" s="39"/>
      <c r="B92" s="43" t="s">
        <v>141</v>
      </c>
      <c r="C92" s="90"/>
      <c r="D92" s="91"/>
      <c r="E92" s="92"/>
      <c r="F92" s="93"/>
    </row>
    <row r="93" spans="1:10" x14ac:dyDescent="0.25">
      <c r="A93" s="94" t="s">
        <v>72</v>
      </c>
      <c r="B93" s="70" t="s">
        <v>142</v>
      </c>
      <c r="C93" s="90"/>
      <c r="D93" s="91"/>
      <c r="E93" s="92"/>
      <c r="F93" s="93"/>
    </row>
    <row r="94" spans="1:10" ht="31.5" x14ac:dyDescent="0.25">
      <c r="A94" s="39" t="s">
        <v>143</v>
      </c>
      <c r="B94" s="28" t="s">
        <v>144</v>
      </c>
      <c r="C94" s="90" t="s">
        <v>145</v>
      </c>
      <c r="D94" s="96">
        <v>2</v>
      </c>
      <c r="E94" s="108"/>
      <c r="F94" s="93">
        <f>D94*E94</f>
        <v>0</v>
      </c>
    </row>
    <row r="95" spans="1:10" ht="31.5" x14ac:dyDescent="0.25">
      <c r="A95" s="12"/>
      <c r="B95" s="43" t="s">
        <v>146</v>
      </c>
      <c r="C95" s="107"/>
      <c r="D95" s="96"/>
      <c r="F95" s="93"/>
    </row>
    <row r="96" spans="1:10" s="81" customFormat="1" x14ac:dyDescent="0.25">
      <c r="A96" s="12" t="s">
        <v>147</v>
      </c>
      <c r="B96" s="28" t="s">
        <v>148</v>
      </c>
      <c r="C96" s="107" t="s">
        <v>131</v>
      </c>
      <c r="D96" s="96">
        <v>10</v>
      </c>
      <c r="E96" s="108"/>
      <c r="F96" s="93">
        <f>D96*E96</f>
        <v>0</v>
      </c>
      <c r="H96" s="15"/>
      <c r="I96" s="15"/>
      <c r="J96" s="15"/>
    </row>
    <row r="97" spans="1:10" s="81" customFormat="1" x14ac:dyDescent="0.25">
      <c r="A97" s="12" t="s">
        <v>149</v>
      </c>
      <c r="B97" s="28" t="s">
        <v>150</v>
      </c>
      <c r="C97" s="109" t="s">
        <v>131</v>
      </c>
      <c r="D97" s="96">
        <v>5</v>
      </c>
      <c r="E97" s="108"/>
      <c r="F97" s="93">
        <f>D97*E97</f>
        <v>0</v>
      </c>
      <c r="H97" s="15"/>
      <c r="I97" s="15"/>
      <c r="J97" s="15"/>
    </row>
    <row r="98" spans="1:10" s="81" customFormat="1" x14ac:dyDescent="0.25">
      <c r="A98" s="12"/>
      <c r="B98" s="28"/>
      <c r="C98" s="109"/>
      <c r="D98" s="96"/>
      <c r="F98" s="93"/>
      <c r="H98" s="15"/>
      <c r="I98" s="15"/>
      <c r="J98" s="15"/>
    </row>
    <row r="99" spans="1:10" s="81" customFormat="1" x14ac:dyDescent="0.25">
      <c r="A99" s="94" t="s">
        <v>77</v>
      </c>
      <c r="B99" s="43" t="s">
        <v>78</v>
      </c>
      <c r="C99" s="109"/>
      <c r="D99" s="96"/>
      <c r="E99" s="108"/>
      <c r="F99" s="93"/>
      <c r="H99" s="15"/>
      <c r="I99" s="15"/>
      <c r="J99" s="15"/>
    </row>
    <row r="100" spans="1:10" s="81" customFormat="1" x14ac:dyDescent="0.25">
      <c r="A100" s="12"/>
      <c r="B100" s="43" t="s">
        <v>151</v>
      </c>
      <c r="C100" s="109"/>
      <c r="D100" s="96"/>
      <c r="E100" s="108"/>
      <c r="F100" s="93"/>
      <c r="H100" s="15"/>
      <c r="I100" s="15"/>
      <c r="J100" s="15"/>
    </row>
    <row r="101" spans="1:10" s="81" customFormat="1" ht="18" customHeight="1" x14ac:dyDescent="0.25">
      <c r="A101" s="109" t="s">
        <v>152</v>
      </c>
      <c r="B101" s="28" t="s">
        <v>153</v>
      </c>
      <c r="C101" s="109" t="s">
        <v>145</v>
      </c>
      <c r="D101" s="96">
        <f>D94</f>
        <v>2</v>
      </c>
      <c r="E101" s="108"/>
      <c r="F101" s="93">
        <f>+D101*E101</f>
        <v>0</v>
      </c>
      <c r="H101" s="15"/>
      <c r="I101" s="15"/>
      <c r="J101" s="15"/>
    </row>
    <row r="102" spans="1:10" s="81" customFormat="1" ht="19.5" customHeight="1" x14ac:dyDescent="0.25">
      <c r="A102" s="109" t="s">
        <v>154</v>
      </c>
      <c r="B102" s="110" t="s">
        <v>155</v>
      </c>
      <c r="C102" s="107" t="s">
        <v>145</v>
      </c>
      <c r="D102" s="96">
        <f>D94</f>
        <v>2</v>
      </c>
      <c r="E102" s="108"/>
      <c r="F102" s="93">
        <f t="shared" ref="F102:F103" si="6">+D102*E102</f>
        <v>0</v>
      </c>
      <c r="H102" s="15"/>
      <c r="I102" s="15"/>
      <c r="J102" s="15"/>
    </row>
    <row r="103" spans="1:10" s="81" customFormat="1" ht="21" customHeight="1" x14ac:dyDescent="0.25">
      <c r="A103" s="109" t="s">
        <v>156</v>
      </c>
      <c r="B103" s="110" t="s">
        <v>157</v>
      </c>
      <c r="C103" s="107" t="s">
        <v>145</v>
      </c>
      <c r="D103" s="96">
        <v>1</v>
      </c>
      <c r="E103" s="108"/>
      <c r="F103" s="93">
        <f t="shared" si="6"/>
        <v>0</v>
      </c>
      <c r="H103" s="15"/>
      <c r="I103" s="15"/>
      <c r="J103" s="15"/>
    </row>
    <row r="104" spans="1:10" s="81" customFormat="1" x14ac:dyDescent="0.25">
      <c r="A104" s="109"/>
      <c r="B104" s="110"/>
      <c r="C104" s="107"/>
      <c r="D104" s="96"/>
      <c r="F104" s="93"/>
      <c r="H104" s="15"/>
      <c r="I104" s="15"/>
      <c r="J104" s="15"/>
    </row>
    <row r="105" spans="1:10" s="81" customFormat="1" x14ac:dyDescent="0.25">
      <c r="A105" s="39"/>
      <c r="B105" s="111" t="s">
        <v>158</v>
      </c>
      <c r="C105" s="90"/>
      <c r="D105" s="112"/>
      <c r="E105" s="108"/>
      <c r="F105" s="113">
        <f>+SUM(F94:F103)</f>
        <v>0</v>
      </c>
      <c r="H105" s="15"/>
      <c r="I105" s="15"/>
      <c r="J105" s="15"/>
    </row>
    <row r="106" spans="1:10" s="81" customFormat="1" x14ac:dyDescent="0.25">
      <c r="A106" s="39"/>
      <c r="B106" s="111"/>
      <c r="C106" s="90"/>
      <c r="D106" s="112"/>
      <c r="E106" s="108"/>
      <c r="F106" s="113"/>
      <c r="H106" s="15"/>
      <c r="I106" s="15"/>
      <c r="J106" s="15"/>
    </row>
    <row r="107" spans="1:10" s="81" customFormat="1" ht="16.5" thickBot="1" x14ac:dyDescent="0.3">
      <c r="A107" s="114"/>
      <c r="B107" s="115"/>
      <c r="C107" s="116"/>
      <c r="D107" s="117"/>
      <c r="E107" s="118"/>
      <c r="F107" s="119"/>
      <c r="H107" s="15"/>
      <c r="I107" s="15"/>
      <c r="J107" s="15"/>
    </row>
    <row r="108" spans="1:10" s="81" customFormat="1" ht="16.5" thickBot="1" x14ac:dyDescent="0.3">
      <c r="A108" s="141"/>
      <c r="B108" s="141"/>
      <c r="C108" s="141"/>
      <c r="D108" s="141"/>
      <c r="E108" s="141"/>
      <c r="F108" s="142"/>
      <c r="H108" s="15"/>
      <c r="I108" s="15"/>
      <c r="J108" s="15"/>
    </row>
    <row r="109" spans="1:10" s="81" customFormat="1" ht="21" customHeight="1" x14ac:dyDescent="0.25">
      <c r="A109" s="120"/>
      <c r="B109" s="121" t="s">
        <v>159</v>
      </c>
      <c r="C109" s="103"/>
      <c r="D109" s="122"/>
      <c r="E109" s="123"/>
      <c r="F109" s="124"/>
      <c r="H109" s="15"/>
      <c r="I109" s="15"/>
      <c r="J109" s="15"/>
    </row>
    <row r="110" spans="1:10" s="81" customFormat="1" ht="21.75" customHeight="1" x14ac:dyDescent="0.25">
      <c r="A110" s="94" t="s">
        <v>165</v>
      </c>
      <c r="B110" s="20" t="s">
        <v>160</v>
      </c>
      <c r="C110" s="12"/>
      <c r="D110" s="125"/>
      <c r="E110" s="126"/>
      <c r="F110" s="127">
        <f>F38</f>
        <v>21500</v>
      </c>
      <c r="H110" s="15"/>
      <c r="I110" s="15"/>
      <c r="J110" s="15"/>
    </row>
    <row r="111" spans="1:10" s="81" customFormat="1" ht="22.5" customHeight="1" x14ac:dyDescent="0.25">
      <c r="A111" s="94" t="s">
        <v>166</v>
      </c>
      <c r="B111" s="128" t="s">
        <v>161</v>
      </c>
      <c r="C111" s="12"/>
      <c r="D111" s="125"/>
      <c r="E111" s="126"/>
      <c r="F111" s="129">
        <f>F74</f>
        <v>0</v>
      </c>
      <c r="H111" s="15"/>
      <c r="I111" s="15"/>
      <c r="J111" s="15"/>
    </row>
    <row r="112" spans="1:10" s="81" customFormat="1" x14ac:dyDescent="0.25">
      <c r="A112" s="94" t="s">
        <v>167</v>
      </c>
      <c r="B112" s="24" t="s">
        <v>162</v>
      </c>
      <c r="C112" s="90"/>
      <c r="D112" s="96"/>
      <c r="E112" s="108"/>
      <c r="F112" s="130">
        <f>F82</f>
        <v>0</v>
      </c>
      <c r="H112" s="15"/>
      <c r="I112" s="15"/>
      <c r="J112" s="15"/>
    </row>
    <row r="113" spans="1:10" s="81" customFormat="1" ht="18.75" customHeight="1" x14ac:dyDescent="0.25">
      <c r="A113" s="94" t="s">
        <v>72</v>
      </c>
      <c r="B113" s="24" t="s">
        <v>128</v>
      </c>
      <c r="C113" s="90"/>
      <c r="D113" s="96"/>
      <c r="E113" s="108"/>
      <c r="F113" s="130">
        <f>F90</f>
        <v>0</v>
      </c>
      <c r="H113" s="15"/>
      <c r="I113" s="15"/>
      <c r="J113" s="15"/>
    </row>
    <row r="114" spans="1:10" s="81" customFormat="1" ht="20.25" customHeight="1" x14ac:dyDescent="0.25">
      <c r="A114" s="94" t="s">
        <v>77</v>
      </c>
      <c r="B114" s="95" t="s">
        <v>163</v>
      </c>
      <c r="C114" s="90"/>
      <c r="D114" s="96"/>
      <c r="E114" s="108"/>
      <c r="F114" s="134">
        <f>F105</f>
        <v>0</v>
      </c>
      <c r="H114" s="15"/>
      <c r="I114" s="15"/>
      <c r="J114" s="15"/>
    </row>
    <row r="115" spans="1:10" s="81" customFormat="1" ht="20.25" customHeight="1" x14ac:dyDescent="0.25">
      <c r="A115" s="94"/>
      <c r="B115" s="135" t="s">
        <v>168</v>
      </c>
      <c r="C115" s="90"/>
      <c r="D115" s="96"/>
      <c r="E115" s="108"/>
      <c r="F115" s="136"/>
      <c r="H115" s="15"/>
      <c r="I115" s="15"/>
      <c r="J115" s="15"/>
    </row>
    <row r="116" spans="1:10" s="81" customFormat="1" ht="20.25" customHeight="1" thickBot="1" x14ac:dyDescent="0.3">
      <c r="A116" s="94" t="s">
        <v>102</v>
      </c>
      <c r="B116" s="95" t="s">
        <v>169</v>
      </c>
      <c r="C116" s="90"/>
      <c r="D116" s="96"/>
      <c r="E116" s="108"/>
      <c r="F116" s="134">
        <f>F115*0.05</f>
        <v>0</v>
      </c>
      <c r="H116" s="15"/>
      <c r="I116" s="15"/>
      <c r="J116" s="15"/>
    </row>
    <row r="117" spans="1:10" s="81" customFormat="1" ht="20.25" customHeight="1" thickTop="1" thickBot="1" x14ac:dyDescent="0.3">
      <c r="A117" s="94" t="s">
        <v>112</v>
      </c>
      <c r="B117" s="131" t="s">
        <v>164</v>
      </c>
      <c r="C117" s="116"/>
      <c r="D117" s="117"/>
      <c r="E117" s="118"/>
      <c r="F117" s="154">
        <f>+F115+F116</f>
        <v>0</v>
      </c>
      <c r="H117" s="15"/>
      <c r="I117" s="15"/>
      <c r="J117" s="15"/>
    </row>
  </sheetData>
  <mergeCells count="9">
    <mergeCell ref="C40:F40"/>
    <mergeCell ref="I40:I41"/>
    <mergeCell ref="A108:F108"/>
    <mergeCell ref="A1:B1"/>
    <mergeCell ref="C1:D1"/>
    <mergeCell ref="G1:J1"/>
    <mergeCell ref="G2:I2"/>
    <mergeCell ref="A38:E38"/>
    <mergeCell ref="A39:F39"/>
  </mergeCells>
  <printOptions horizontalCentered="1"/>
  <pageMargins left="0.7" right="0.7" top="0.75" bottom="0.75" header="0.3" footer="0.3"/>
  <pageSetup scale="64" fitToHeight="0" orientation="portrait" r:id="rId1"/>
  <rowBreaks count="3" manualBreakCount="3">
    <brk id="38" max="5" man="1"/>
    <brk id="82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NO.1- CANAL NO PRICE</vt:lpstr>
      <vt:lpstr>'BILL NO.1- CANAL NO PRICE'!Print_Area</vt:lpstr>
      <vt:lpstr>'BILL NO.1- CANAL NO PRICE'!Print_Titles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 Abakah</dc:creator>
  <cp:lastModifiedBy>jonath Abakah</cp:lastModifiedBy>
  <dcterms:created xsi:type="dcterms:W3CDTF">2025-04-12T16:55:18Z</dcterms:created>
  <dcterms:modified xsi:type="dcterms:W3CDTF">2025-04-12T17:31:02Z</dcterms:modified>
</cp:coreProperties>
</file>